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13" sheetId="14" r:id="rId14"/>
    <sheet name="14" sheetId="15" r:id="rId15"/>
  </sheets>
  <definedNames>
    <definedName name="_xlnm._FilterDatabase" localSheetId="6" hidden="1">'3'!$A$6:$J$29</definedName>
  </definedNames>
  <calcPr calcId="144525"/>
</workbook>
</file>

<file path=xl/sharedStrings.xml><?xml version="1.0" encoding="utf-8"?>
<sst xmlns="http://schemas.openxmlformats.org/spreadsheetml/2006/main" count="6517" uniqueCount="1035">
  <si>
    <t>2023年部门预算</t>
  </si>
  <si>
    <t xml:space="preserve">
表1</t>
  </si>
  <si>
    <t xml:space="preserve"> </t>
  </si>
  <si>
    <t>部门收支总表</t>
  </si>
  <si>
    <t>部门：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</si>
  <si>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</si>
  <si>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</si>
  <si>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</si>
  <si>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</si>
  <si>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</si>
  <si>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</si>
  <si>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</si>
  <si>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</si>
  <si>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</si>
  <si>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</si>
  <si>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</si>
  <si>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</si>
  <si>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</si>
  <si>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</si>
  <si>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</si>
  <si>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</si>
  <si>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</si>
  <si>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</si>
  <si>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</si>
  <si>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</si>
  <si>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</si>
  <si>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</si>
  <si>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</si>
  <si>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</si>
  <si>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</si>
  <si>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</si>
  <si>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</si>
  <si>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</si>
  <si>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</si>
  <si>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</si>
  <si>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</si>
  <si>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</si>
  <si>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</si>
  <si>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</si>
  <si>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</si>
  <si>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</si>
  <si>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</si>
  <si>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</si>
  <si>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</si>
  <si>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</si>
  <si>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</si>
  <si>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</si>
  <si>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</si>
  <si>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</si>
  <si>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</si>
  <si>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</si>
  <si>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</si>
  <si>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</si>
  <si>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</si>
  <si>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</si>
  <si>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</si>
  <si>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</si>
  <si>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</si>
  <si>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</si>
  <si>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</si>
  <si>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</si>
  <si>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</si>
  <si>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</si>
  <si>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</si>
  <si>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</si>
  <si>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</si>
  <si>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</si>
  <si>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</si>
  <si>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</si>
  <si>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</si>
  <si>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</si>
  <si>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</si>
  <si>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325903</t>
  </si>
  <si>
    <r>
      <rPr>
        <sz val="11"/>
        <rFont val="宋体"/>
        <charset val="134"/>
      </rPr>
      <t>皇泽寺博物馆</t>
    </r>
  </si>
  <si>
    <t>325902</t>
  </si>
  <si>
    <r>
      <rPr>
        <sz val="11"/>
        <rFont val="宋体"/>
        <charset val="134"/>
      </rPr>
      <t>广元市文化馆</t>
    </r>
  </si>
  <si>
    <t>325901</t>
  </si>
  <si>
    <r>
      <rPr>
        <sz val="11"/>
        <rFont val="宋体"/>
        <charset val="134"/>
      </rPr>
      <t>广元市图书馆</t>
    </r>
  </si>
  <si>
    <t>325909</t>
  </si>
  <si>
    <r>
      <rPr>
        <sz val="11"/>
        <rFont val="宋体"/>
        <charset val="134"/>
      </rPr>
      <t>广元市720无线发射台</t>
    </r>
  </si>
  <si>
    <t>325906</t>
  </si>
  <si>
    <r>
      <rPr>
        <sz val="11"/>
        <rFont val="宋体"/>
        <charset val="134"/>
      </rPr>
      <t>广元市博物馆</t>
    </r>
  </si>
  <si>
    <t>325907</t>
  </si>
  <si>
    <r>
      <rPr>
        <sz val="11"/>
        <rFont val="宋体"/>
        <charset val="134"/>
      </rPr>
      <t>广元市美术馆</t>
    </r>
  </si>
  <si>
    <t>325904</t>
  </si>
  <si>
    <r>
      <rPr>
        <sz val="11"/>
        <rFont val="宋体"/>
        <charset val="134"/>
      </rPr>
      <t>广元市戏曲发展中心</t>
    </r>
  </si>
  <si>
    <t>325908</t>
  </si>
  <si>
    <r>
      <rPr>
        <sz val="11"/>
        <rFont val="宋体"/>
        <charset val="134"/>
      </rPr>
      <t>广元市非物质文化遗产保护中心</t>
    </r>
  </si>
  <si>
    <t>325001</t>
  </si>
  <si>
    <r>
      <rPr>
        <sz val="11"/>
        <rFont val="宋体"/>
        <charset val="134"/>
      </rPr>
      <t>广元市文化广播电视和旅游局</t>
    </r>
  </si>
  <si>
    <t>325601</t>
  </si>
  <si>
    <r>
      <rPr>
        <sz val="11"/>
        <rFont val="宋体"/>
        <charset val="134"/>
      </rPr>
      <t>广元市文化市场综合行政执法支队</t>
    </r>
  </si>
  <si>
    <t>325905</t>
  </si>
  <si>
    <r>
      <rPr>
        <sz val="11"/>
        <rFont val="宋体"/>
        <charset val="134"/>
      </rPr>
      <t>广元市千佛崖石刻艺术博物馆</t>
    </r>
  </si>
  <si>
    <t>表1-2</t>
  </si>
  <si>
    <t>部门支出总表</t>
  </si>
  <si>
    <t>基本支出</t>
  </si>
  <si>
    <t>项目支出</t>
  </si>
  <si>
    <t>上缴上级支出</t>
  </si>
  <si>
    <t>对附属单位补助支出</t>
  </si>
  <si>
    <t>科目编码</t>
  </si>
  <si>
    <t>类</t>
  </si>
  <si>
    <t>款</t>
  </si>
  <si>
    <t>项</t>
  </si>
  <si>
    <t>207</t>
  </si>
  <si>
    <t>01</t>
  </si>
  <si>
    <t>12</t>
  </si>
  <si>
    <r>
      <rPr>
        <sz val="11"/>
        <rFont val="宋体"/>
        <charset val="134"/>
      </rPr>
      <t> 文化和旅游市场管理</t>
    </r>
  </si>
  <si>
    <t>14</t>
  </si>
  <si>
    <r>
      <rPr>
        <sz val="11"/>
        <rFont val="宋体"/>
        <charset val="134"/>
      </rPr>
      <t> 文化和旅游管理事务</t>
    </r>
  </si>
  <si>
    <t>02</t>
  </si>
  <si>
    <r>
      <rPr>
        <sz val="11"/>
        <rFont val="宋体"/>
        <charset val="134"/>
      </rPr>
      <t> 一般行政管理事务</t>
    </r>
  </si>
  <si>
    <r>
      <rPr>
        <sz val="11"/>
        <rFont val="宋体"/>
        <charset val="134"/>
      </rPr>
      <t> 行政运行</t>
    </r>
  </si>
  <si>
    <t>04</t>
  </si>
  <si>
    <r>
      <rPr>
        <sz val="11"/>
        <rFont val="宋体"/>
        <charset val="134"/>
      </rPr>
      <t> 文物保护</t>
    </r>
  </si>
  <si>
    <t>221</t>
  </si>
  <si>
    <r>
      <rPr>
        <sz val="11"/>
        <rFont val="宋体"/>
        <charset val="134"/>
      </rPr>
      <t> 住房公积金</t>
    </r>
  </si>
  <si>
    <t>208</t>
  </si>
  <si>
    <t>05</t>
  </si>
  <si>
    <r>
      <rPr>
        <sz val="11"/>
        <rFont val="宋体"/>
        <charset val="134"/>
      </rPr>
      <t> 行政单位离退休</t>
    </r>
  </si>
  <si>
    <t>13</t>
  </si>
  <si>
    <r>
      <rPr>
        <sz val="11"/>
        <rFont val="宋体"/>
        <charset val="134"/>
      </rPr>
      <t> 旅游宣传</t>
    </r>
  </si>
  <si>
    <t>99</t>
  </si>
  <si>
    <r>
      <rPr>
        <sz val="11"/>
        <rFont val="宋体"/>
        <charset val="134"/>
      </rPr>
      <t> 其他社会保障和就业支出</t>
    </r>
  </si>
  <si>
    <t>210</t>
  </si>
  <si>
    <t>11</t>
  </si>
  <si>
    <r>
      <rPr>
        <sz val="11"/>
        <rFont val="宋体"/>
        <charset val="134"/>
      </rPr>
      <t> 行政单位医疗</t>
    </r>
  </si>
  <si>
    <r>
      <rPr>
        <sz val="11"/>
        <rFont val="宋体"/>
        <charset val="134"/>
      </rPr>
      <t> 机关事业单位基本养老保险缴费支出</t>
    </r>
  </si>
  <si>
    <t>09</t>
  </si>
  <si>
    <r>
      <rPr>
        <sz val="11"/>
        <rFont val="宋体"/>
        <charset val="134"/>
      </rPr>
      <t> 群众文化</t>
    </r>
  </si>
  <si>
    <r>
      <rPr>
        <sz val="11"/>
        <rFont val="宋体"/>
        <charset val="134"/>
      </rPr>
      <t> 事业单位离退休</t>
    </r>
  </si>
  <si>
    <r>
      <rPr>
        <sz val="11"/>
        <rFont val="宋体"/>
        <charset val="134"/>
      </rPr>
      <t> 事业单位医疗</t>
    </r>
  </si>
  <si>
    <r>
      <rPr>
        <sz val="11"/>
        <rFont val="宋体"/>
        <charset val="134"/>
      </rPr>
      <t> 博物馆</t>
    </r>
  </si>
  <si>
    <r>
      <rPr>
        <sz val="11"/>
        <rFont val="宋体"/>
        <charset val="134"/>
      </rPr>
      <t> 图书馆</t>
    </r>
  </si>
  <si>
    <r>
      <rPr>
        <sz val="11"/>
        <rFont val="宋体"/>
        <charset val="134"/>
      </rPr>
      <t> 文化创作与保护</t>
    </r>
  </si>
  <si>
    <r>
      <rPr>
        <sz val="11"/>
        <rFont val="宋体"/>
        <charset val="134"/>
      </rPr>
      <t> 文化展示及纪念机构</t>
    </r>
  </si>
  <si>
    <t>08</t>
  </si>
  <si>
    <t>07</t>
  </si>
  <si>
    <r>
      <rPr>
        <sz val="11"/>
        <rFont val="宋体"/>
        <charset val="134"/>
      </rPr>
      <t> 传输发射</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</si>
  <si>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</si>
  <si>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</si>
  <si>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</si>
  <si>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</si>
  <si>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</si>
  <si>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</si>
  <si>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</si>
  <si>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</si>
  <si>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</si>
  <si>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</si>
  <si>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</si>
  <si>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</si>
  <si>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</si>
  <si>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</si>
  <si>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</si>
  <si>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</si>
  <si>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</si>
  <si>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</si>
  <si>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</si>
  <si>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</si>
  <si>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</si>
  <si>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</si>
  <si>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</si>
  <si>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</si>
  <si>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</si>
  <si>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</si>
  <si>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</si>
  <si>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</si>
  <si>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</si>
  <si>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</si>
  <si>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</si>
  <si>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</si>
  <si>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</si>
  <si>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</si>
  <si>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</si>
  <si>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</si>
  <si>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</si>
  <si>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</si>
  <si>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</si>
  <si>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</si>
  <si>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</si>
  <si>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</si>
  <si>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</si>
  <si>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</si>
  <si>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</si>
  <si>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</si>
  <si>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</si>
  <si>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</si>
  <si>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</si>
  <si>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</si>
  <si>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广元市文化广播电视和旅游局</t>
    </r>
  </si>
  <si>
    <r>
      <rPr>
        <sz val="11"/>
        <rFont val="宋体"/>
        <charset val="134"/>
      </rPr>
      <t>  商品和服务支出</t>
    </r>
  </si>
  <si>
    <r>
      <rPr>
        <sz val="11"/>
        <rFont val="宋体"/>
        <charset val="134"/>
      </rPr>
      <t>   邮电费</t>
    </r>
  </si>
  <si>
    <r>
      <rPr>
        <sz val="11"/>
        <rFont val="宋体"/>
        <charset val="134"/>
      </rPr>
      <t>   其他商品和服务支出</t>
    </r>
  </si>
  <si>
    <r>
      <rPr>
        <sz val="11"/>
        <rFont val="宋体"/>
        <charset val="134"/>
      </rPr>
      <t>302</t>
    </r>
  </si>
  <si>
    <r>
      <rPr>
        <sz val="11"/>
        <rFont val="宋体"/>
        <charset val="134"/>
      </rPr>
      <t>99</t>
    </r>
  </si>
  <si>
    <r>
      <rPr>
        <sz val="11"/>
        <rFont val="宋体"/>
        <charset val="134"/>
      </rPr>
      <t>    其他商品和服务支出</t>
    </r>
  </si>
  <si>
    <r>
      <rPr>
        <sz val="11"/>
        <rFont val="宋体"/>
        <charset val="134"/>
      </rPr>
      <t>    党建经费</t>
    </r>
  </si>
  <si>
    <r>
      <rPr>
        <sz val="11"/>
        <rFont val="宋体"/>
        <charset val="134"/>
      </rPr>
      <t>    退休人员活动经费</t>
    </r>
  </si>
  <si>
    <r>
      <rPr>
        <sz val="11"/>
        <rFont val="宋体"/>
        <charset val="134"/>
      </rPr>
      <t>   劳务费</t>
    </r>
  </si>
  <si>
    <r>
      <rPr>
        <sz val="11"/>
        <rFont val="宋体"/>
        <charset val="134"/>
      </rPr>
      <t>   印刷费</t>
    </r>
  </si>
  <si>
    <r>
      <rPr>
        <sz val="11"/>
        <rFont val="宋体"/>
        <charset val="134"/>
      </rPr>
      <t>   办公费</t>
    </r>
  </si>
  <si>
    <r>
      <rPr>
        <sz val="11"/>
        <rFont val="宋体"/>
        <charset val="134"/>
      </rPr>
      <t>   电费</t>
    </r>
  </si>
  <si>
    <r>
      <rPr>
        <sz val="11"/>
        <rFont val="宋体"/>
        <charset val="134"/>
      </rPr>
      <t>   培训费</t>
    </r>
  </si>
  <si>
    <r>
      <rPr>
        <sz val="11"/>
        <rFont val="宋体"/>
        <charset val="134"/>
      </rPr>
      <t>   其他交通费用</t>
    </r>
  </si>
  <si>
    <r>
      <rPr>
        <sz val="11"/>
        <rFont val="宋体"/>
        <charset val="134"/>
      </rPr>
      <t>   租赁费</t>
    </r>
  </si>
  <si>
    <r>
      <rPr>
        <sz val="11"/>
        <rFont val="宋体"/>
        <charset val="134"/>
      </rPr>
      <t>   公务用车运行维护费</t>
    </r>
  </si>
  <si>
    <r>
      <rPr>
        <sz val="11"/>
        <rFont val="宋体"/>
        <charset val="134"/>
      </rPr>
      <t>   差旅费</t>
    </r>
  </si>
  <si>
    <r>
      <rPr>
        <sz val="11"/>
        <rFont val="宋体"/>
        <charset val="134"/>
      </rPr>
      <t>   工会经费</t>
    </r>
  </si>
  <si>
    <r>
      <rPr>
        <sz val="11"/>
        <rFont val="宋体"/>
        <charset val="134"/>
      </rPr>
      <t>   维修（护）费</t>
    </r>
  </si>
  <si>
    <r>
      <rPr>
        <sz val="11"/>
        <rFont val="宋体"/>
        <charset val="134"/>
      </rPr>
      <t>   福利费</t>
    </r>
  </si>
  <si>
    <r>
      <rPr>
        <sz val="11"/>
        <rFont val="宋体"/>
        <charset val="134"/>
      </rPr>
      <t>   物业管理费</t>
    </r>
  </si>
  <si>
    <r>
      <rPr>
        <sz val="11"/>
        <rFont val="宋体"/>
        <charset val="134"/>
      </rPr>
      <t>   水费</t>
    </r>
  </si>
  <si>
    <r>
      <rPr>
        <sz val="11"/>
        <rFont val="宋体"/>
        <charset val="134"/>
      </rPr>
      <t>   会议费</t>
    </r>
  </si>
  <si>
    <r>
      <rPr>
        <sz val="11"/>
        <rFont val="宋体"/>
        <charset val="134"/>
      </rPr>
      <t>   公务接待费</t>
    </r>
  </si>
  <si>
    <r>
      <rPr>
        <sz val="11"/>
        <rFont val="宋体"/>
        <charset val="134"/>
      </rPr>
      <t>   咨询费</t>
    </r>
  </si>
  <si>
    <r>
      <rPr>
        <sz val="11"/>
        <rFont val="宋体"/>
        <charset val="134"/>
      </rPr>
      <t>  工资福利支出</t>
    </r>
  </si>
  <si>
    <r>
      <rPr>
        <sz val="11"/>
        <rFont val="宋体"/>
        <charset val="134"/>
      </rPr>
      <t>   奖金</t>
    </r>
  </si>
  <si>
    <r>
      <rPr>
        <sz val="11"/>
        <rFont val="宋体"/>
        <charset val="134"/>
      </rPr>
      <t>301</t>
    </r>
  </si>
  <si>
    <r>
      <rPr>
        <sz val="11"/>
        <rFont val="宋体"/>
        <charset val="134"/>
      </rPr>
      <t>03</t>
    </r>
  </si>
  <si>
    <r>
      <rPr>
        <sz val="11"/>
        <rFont val="宋体"/>
        <charset val="134"/>
      </rPr>
      <t>    优秀公务员奖励（参公人员）</t>
    </r>
  </si>
  <si>
    <r>
      <rPr>
        <sz val="11"/>
        <rFont val="宋体"/>
        <charset val="134"/>
      </rPr>
      <t>    绩效奖补助</t>
    </r>
  </si>
  <si>
    <r>
      <rPr>
        <sz val="11"/>
        <rFont val="宋体"/>
        <charset val="134"/>
      </rPr>
      <t>    基础绩效奖</t>
    </r>
  </si>
  <si>
    <r>
      <rPr>
        <sz val="11"/>
        <rFont val="宋体"/>
        <charset val="134"/>
      </rPr>
      <t>    年终一次性奖励工资</t>
    </r>
  </si>
  <si>
    <r>
      <rPr>
        <sz val="11"/>
        <rFont val="宋体"/>
        <charset val="134"/>
      </rPr>
      <t>   住房公积金</t>
    </r>
  </si>
  <si>
    <r>
      <rPr>
        <sz val="11"/>
        <rFont val="宋体"/>
        <charset val="134"/>
      </rPr>
      <t>   津贴补贴</t>
    </r>
  </si>
  <si>
    <r>
      <rPr>
        <sz val="11"/>
        <rFont val="宋体"/>
        <charset val="134"/>
      </rPr>
      <t>   其他社会保障缴费</t>
    </r>
  </si>
  <si>
    <r>
      <rPr>
        <sz val="11"/>
        <rFont val="宋体"/>
        <charset val="134"/>
      </rPr>
      <t>12</t>
    </r>
  </si>
  <si>
    <r>
      <rPr>
        <sz val="11"/>
        <rFont val="宋体"/>
        <charset val="134"/>
      </rPr>
      <t>    工伤保险</t>
    </r>
  </si>
  <si>
    <r>
      <rPr>
        <sz val="11"/>
        <rFont val="宋体"/>
        <charset val="134"/>
      </rPr>
      <t>    失业保险</t>
    </r>
  </si>
  <si>
    <r>
      <rPr>
        <sz val="11"/>
        <rFont val="宋体"/>
        <charset val="134"/>
      </rPr>
      <t>   机关事业单位基本养老保险缴费</t>
    </r>
  </si>
  <si>
    <r>
      <rPr>
        <sz val="11"/>
        <rFont val="宋体"/>
        <charset val="134"/>
      </rPr>
      <t>   绩效工资</t>
    </r>
  </si>
  <si>
    <r>
      <rPr>
        <sz val="11"/>
        <rFont val="宋体"/>
        <charset val="134"/>
      </rPr>
      <t>   基本工资</t>
    </r>
  </si>
  <si>
    <r>
      <rPr>
        <sz val="11"/>
        <rFont val="宋体"/>
        <charset val="134"/>
      </rPr>
      <t>01</t>
    </r>
  </si>
  <si>
    <r>
      <rPr>
        <sz val="11"/>
        <rFont val="宋体"/>
        <charset val="134"/>
      </rPr>
      <t>    基本工资</t>
    </r>
  </si>
  <si>
    <r>
      <rPr>
        <sz val="11"/>
        <rFont val="宋体"/>
        <charset val="134"/>
      </rPr>
      <t>    晋级工资</t>
    </r>
  </si>
  <si>
    <r>
      <rPr>
        <sz val="11"/>
        <rFont val="宋体"/>
        <charset val="134"/>
      </rPr>
      <t>   职工基本医疗保险缴费</t>
    </r>
  </si>
  <si>
    <r>
      <rPr>
        <sz val="11"/>
        <rFont val="宋体"/>
        <charset val="134"/>
      </rPr>
      <t>  对个人和家庭的补助</t>
    </r>
  </si>
  <si>
    <r>
      <rPr>
        <sz val="11"/>
        <rFont val="宋体"/>
        <charset val="134"/>
      </rPr>
      <t>   离休费</t>
    </r>
  </si>
  <si>
    <r>
      <rPr>
        <sz val="11"/>
        <rFont val="宋体"/>
        <charset val="134"/>
      </rPr>
      <t>   生活补助</t>
    </r>
  </si>
  <si>
    <r>
      <rPr>
        <sz val="11"/>
        <rFont val="宋体"/>
        <charset val="134"/>
      </rPr>
      <t>303</t>
    </r>
  </si>
  <si>
    <r>
      <rPr>
        <sz val="11"/>
        <rFont val="宋体"/>
        <charset val="134"/>
      </rPr>
      <t>05</t>
    </r>
  </si>
  <si>
    <r>
      <rPr>
        <sz val="11"/>
        <rFont val="宋体"/>
        <charset val="134"/>
      </rPr>
      <t>    离休人员绩效补助</t>
    </r>
  </si>
  <si>
    <r>
      <rPr>
        <sz val="11"/>
        <rFont val="宋体"/>
        <charset val="134"/>
      </rPr>
      <t>    遗属生活补助</t>
    </r>
  </si>
  <si>
    <r>
      <rPr>
        <sz val="11"/>
        <rFont val="宋体"/>
        <charset val="134"/>
      </rPr>
      <t>    退休人员绩效补助</t>
    </r>
  </si>
  <si>
    <r>
      <rPr>
        <sz val="11"/>
        <rFont val="宋体"/>
        <charset val="134"/>
      </rPr>
      <t>  对企业补助</t>
    </r>
  </si>
  <si>
    <r>
      <rPr>
        <sz val="11"/>
        <rFont val="宋体"/>
        <charset val="134"/>
      </rPr>
      <t>   其他对企业补助</t>
    </r>
  </si>
  <si>
    <r>
      <rPr>
        <sz val="11"/>
        <rFont val="宋体"/>
        <charset val="134"/>
      </rPr>
      <t> 广元市文化市场综合行政执法支队</t>
    </r>
  </si>
  <si>
    <r>
      <rPr>
        <sz val="11"/>
        <rFont val="宋体"/>
        <charset val="134"/>
      </rPr>
      <t>   手续费</t>
    </r>
  </si>
  <si>
    <r>
      <rPr>
        <sz val="11"/>
        <rFont val="宋体"/>
        <charset val="134"/>
      </rPr>
      <t> 广元市文化馆</t>
    </r>
  </si>
  <si>
    <r>
      <rPr>
        <sz val="11"/>
        <rFont val="宋体"/>
        <charset val="134"/>
      </rPr>
      <t>   委托业务费</t>
    </r>
  </si>
  <si>
    <r>
      <rPr>
        <sz val="11"/>
        <rFont val="宋体"/>
        <charset val="134"/>
      </rPr>
      <t>   专用材料费</t>
    </r>
  </si>
  <si>
    <r>
      <rPr>
        <sz val="11"/>
        <rFont val="宋体"/>
        <charset val="134"/>
      </rPr>
      <t> 皇泽寺博物馆</t>
    </r>
  </si>
  <si>
    <r>
      <rPr>
        <sz val="11"/>
        <rFont val="宋体"/>
        <charset val="134"/>
      </rPr>
      <t> 广元市图书馆</t>
    </r>
  </si>
  <si>
    <r>
      <rPr>
        <sz val="11"/>
        <rFont val="宋体"/>
        <charset val="134"/>
      </rPr>
      <t>  资本性支出</t>
    </r>
  </si>
  <si>
    <r>
      <rPr>
        <sz val="11"/>
        <rFont val="宋体"/>
        <charset val="134"/>
      </rPr>
      <t>   其他资本性支出</t>
    </r>
  </si>
  <si>
    <r>
      <rPr>
        <sz val="11"/>
        <rFont val="宋体"/>
        <charset val="134"/>
      </rPr>
      <t> 广元市戏曲发展中心</t>
    </r>
  </si>
  <si>
    <r>
      <rPr>
        <sz val="11"/>
        <rFont val="宋体"/>
        <charset val="134"/>
      </rPr>
      <t> 广元市美术馆</t>
    </r>
  </si>
  <si>
    <r>
      <rPr>
        <sz val="11"/>
        <rFont val="宋体"/>
        <charset val="134"/>
      </rPr>
      <t> 广元市720无线发射台</t>
    </r>
  </si>
  <si>
    <r>
      <rPr>
        <sz val="11"/>
        <rFont val="宋体"/>
        <charset val="134"/>
      </rPr>
      <t> 广元市非物质文化遗产保护中心</t>
    </r>
  </si>
  <si>
    <r>
      <rPr>
        <sz val="11"/>
        <rFont val="宋体"/>
        <charset val="134"/>
      </rPr>
      <t> 广元市千佛崖石刻艺术博物馆</t>
    </r>
  </si>
  <si>
    <r>
      <rPr>
        <sz val="11"/>
        <rFont val="宋体"/>
        <charset val="134"/>
      </rPr>
      <t>   其他对个人和家庭的补助</t>
    </r>
  </si>
  <si>
    <r>
      <rPr>
        <sz val="11"/>
        <rFont val="宋体"/>
        <charset val="134"/>
      </rPr>
      <t>    其他</t>
    </r>
  </si>
  <si>
    <r>
      <rPr>
        <sz val="11"/>
        <rFont val="宋体"/>
        <charset val="134"/>
      </rPr>
      <t> 广元市博物馆</t>
    </r>
  </si>
  <si>
    <t>表3</t>
  </si>
  <si>
    <t>一般公共预算支出预算表</t>
  </si>
  <si>
    <t>当年财政拨款安排</t>
  </si>
  <si>
    <r>
      <rPr>
        <sz val="11"/>
        <rFont val="宋体"/>
        <charset val="134"/>
      </rPr>
      <t>广元市文化广播电视和旅游局部门</t>
    </r>
  </si>
  <si>
    <t>325</t>
  </si>
  <si>
    <t>表3-1</t>
  </si>
  <si>
    <t>一般公共预算基本支出预算表</t>
  </si>
  <si>
    <t>人员经费</t>
  </si>
  <si>
    <t>公用经费</t>
  </si>
  <si>
    <t>302</t>
  </si>
  <si>
    <r>
      <rPr>
        <sz val="11"/>
        <rFont val="宋体"/>
        <charset val="134"/>
      </rPr>
      <t> 商品和服务支出</t>
    </r>
  </si>
  <si>
    <t>30201</t>
  </si>
  <si>
    <r>
      <rPr>
        <sz val="11"/>
        <rFont val="宋体"/>
        <charset val="134"/>
      </rPr>
      <t>  办公费</t>
    </r>
  </si>
  <si>
    <r>
      <rPr>
        <sz val="11"/>
        <rFont val="宋体"/>
        <charset val="134"/>
      </rPr>
      <t>09</t>
    </r>
  </si>
  <si>
    <t>30209</t>
  </si>
  <si>
    <r>
      <rPr>
        <sz val="11"/>
        <rFont val="宋体"/>
        <charset val="134"/>
      </rPr>
      <t>  物业管理费</t>
    </r>
  </si>
  <si>
    <r>
      <rPr>
        <sz val="11"/>
        <rFont val="宋体"/>
        <charset val="134"/>
      </rPr>
      <t>26</t>
    </r>
  </si>
  <si>
    <t>30226</t>
  </si>
  <si>
    <r>
      <rPr>
        <sz val="11"/>
        <rFont val="宋体"/>
        <charset val="134"/>
      </rPr>
      <t>  劳务费</t>
    </r>
  </si>
  <si>
    <r>
      <rPr>
        <sz val="11"/>
        <rFont val="宋体"/>
        <charset val="134"/>
      </rPr>
      <t>13</t>
    </r>
  </si>
  <si>
    <t>30213</t>
  </si>
  <si>
    <r>
      <rPr>
        <sz val="11"/>
        <rFont val="宋体"/>
        <charset val="134"/>
      </rPr>
      <t>  维修（护）费</t>
    </r>
  </si>
  <si>
    <r>
      <rPr>
        <sz val="11"/>
        <rFont val="宋体"/>
        <charset val="134"/>
      </rPr>
      <t>11</t>
    </r>
  </si>
  <si>
    <t>30211</t>
  </si>
  <si>
    <r>
      <rPr>
        <sz val="11"/>
        <rFont val="宋体"/>
        <charset val="134"/>
      </rPr>
      <t>  差旅费</t>
    </r>
  </si>
  <si>
    <r>
      <rPr>
        <sz val="11"/>
        <rFont val="宋体"/>
        <charset val="134"/>
      </rPr>
      <t>39</t>
    </r>
  </si>
  <si>
    <t>30239</t>
  </si>
  <si>
    <r>
      <rPr>
        <sz val="11"/>
        <rFont val="宋体"/>
        <charset val="134"/>
      </rPr>
      <t>  其他交通费用</t>
    </r>
  </si>
  <si>
    <t>30299</t>
  </si>
  <si>
    <r>
      <rPr>
        <sz val="11"/>
        <rFont val="宋体"/>
        <charset val="134"/>
      </rPr>
      <t>  其他商品和服务支出</t>
    </r>
  </si>
  <si>
    <t>3029902</t>
  </si>
  <si>
    <r>
      <rPr>
        <sz val="11"/>
        <rFont val="宋体"/>
        <charset val="134"/>
      </rPr>
      <t>   退休人员活动经费</t>
    </r>
  </si>
  <si>
    <t>3029901</t>
  </si>
  <si>
    <r>
      <rPr>
        <sz val="11"/>
        <rFont val="宋体"/>
        <charset val="134"/>
      </rPr>
      <t>   党建经费</t>
    </r>
  </si>
  <si>
    <t>3029903</t>
  </si>
  <si>
    <r>
      <rPr>
        <sz val="11"/>
        <rFont val="宋体"/>
        <charset val="134"/>
      </rPr>
      <t>31</t>
    </r>
  </si>
  <si>
    <t>30231</t>
  </si>
  <si>
    <r>
      <rPr>
        <sz val="11"/>
        <rFont val="宋体"/>
        <charset val="134"/>
      </rPr>
      <t>  公务用车运行维护费</t>
    </r>
  </si>
  <si>
    <r>
      <rPr>
        <sz val="11"/>
        <rFont val="宋体"/>
        <charset val="134"/>
      </rPr>
      <t>02</t>
    </r>
  </si>
  <si>
    <t>30202</t>
  </si>
  <si>
    <r>
      <rPr>
        <sz val="11"/>
        <rFont val="宋体"/>
        <charset val="134"/>
      </rPr>
      <t>  印刷费</t>
    </r>
  </si>
  <si>
    <r>
      <rPr>
        <sz val="11"/>
        <rFont val="宋体"/>
        <charset val="134"/>
      </rPr>
      <t>06</t>
    </r>
  </si>
  <si>
    <t>30206</t>
  </si>
  <si>
    <r>
      <rPr>
        <sz val="11"/>
        <rFont val="宋体"/>
        <charset val="134"/>
      </rPr>
      <t>  电费</t>
    </r>
  </si>
  <si>
    <r>
      <rPr>
        <sz val="11"/>
        <rFont val="宋体"/>
        <charset val="134"/>
      </rPr>
      <t>17</t>
    </r>
  </si>
  <si>
    <t>30217</t>
  </si>
  <si>
    <r>
      <rPr>
        <sz val="11"/>
        <rFont val="宋体"/>
        <charset val="134"/>
      </rPr>
      <t>  公务接待费</t>
    </r>
  </si>
  <si>
    <r>
      <rPr>
        <sz val="11"/>
        <rFont val="宋体"/>
        <charset val="134"/>
      </rPr>
      <t>29</t>
    </r>
  </si>
  <si>
    <t>30229</t>
  </si>
  <si>
    <r>
      <rPr>
        <sz val="11"/>
        <rFont val="宋体"/>
        <charset val="134"/>
      </rPr>
      <t>  福利费</t>
    </r>
  </si>
  <si>
    <r>
      <rPr>
        <sz val="11"/>
        <rFont val="宋体"/>
        <charset val="134"/>
      </rPr>
      <t>28</t>
    </r>
  </si>
  <si>
    <t>30228</t>
  </si>
  <si>
    <r>
      <rPr>
        <sz val="11"/>
        <rFont val="宋体"/>
        <charset val="134"/>
      </rPr>
      <t>  工会经费</t>
    </r>
  </si>
  <si>
    <r>
      <rPr>
        <sz val="11"/>
        <rFont val="宋体"/>
        <charset val="134"/>
      </rPr>
      <t>04</t>
    </r>
  </si>
  <si>
    <t>30204</t>
  </si>
  <si>
    <r>
      <rPr>
        <sz val="11"/>
        <rFont val="宋体"/>
        <charset val="134"/>
      </rPr>
      <t>  手续费</t>
    </r>
  </si>
  <si>
    <r>
      <rPr>
        <sz val="11"/>
        <rFont val="宋体"/>
        <charset val="134"/>
      </rPr>
      <t>07</t>
    </r>
  </si>
  <si>
    <t>30207</t>
  </si>
  <si>
    <r>
      <rPr>
        <sz val="11"/>
        <rFont val="宋体"/>
        <charset val="134"/>
      </rPr>
      <t>  邮电费</t>
    </r>
  </si>
  <si>
    <t>301</t>
  </si>
  <si>
    <r>
      <rPr>
        <sz val="11"/>
        <rFont val="宋体"/>
        <charset val="134"/>
      </rPr>
      <t> 工资福利支出</t>
    </r>
  </si>
  <si>
    <t>30101</t>
  </si>
  <si>
    <r>
      <rPr>
        <sz val="11"/>
        <rFont val="宋体"/>
        <charset val="134"/>
      </rPr>
      <t>  基本工资</t>
    </r>
  </si>
  <si>
    <t>3010102</t>
  </si>
  <si>
    <t>3010101</t>
  </si>
  <si>
    <r>
      <rPr>
        <sz val="11"/>
        <rFont val="宋体"/>
        <charset val="134"/>
      </rPr>
      <t>   晋级工资</t>
    </r>
  </si>
  <si>
    <t>30112</t>
  </si>
  <si>
    <r>
      <rPr>
        <sz val="11"/>
        <rFont val="宋体"/>
        <charset val="134"/>
      </rPr>
      <t>  其他社会保障缴费</t>
    </r>
  </si>
  <si>
    <t>3011202</t>
  </si>
  <si>
    <r>
      <rPr>
        <sz val="11"/>
        <rFont val="宋体"/>
        <charset val="134"/>
      </rPr>
      <t>   工伤保险</t>
    </r>
  </si>
  <si>
    <r>
      <rPr>
        <sz val="11"/>
        <rFont val="宋体"/>
        <charset val="134"/>
      </rPr>
      <t>10</t>
    </r>
  </si>
  <si>
    <t>30110</t>
  </si>
  <si>
    <r>
      <rPr>
        <sz val="11"/>
        <rFont val="宋体"/>
        <charset val="134"/>
      </rPr>
      <t>  职工基本医疗保险缴费</t>
    </r>
  </si>
  <si>
    <t>30103</t>
  </si>
  <si>
    <r>
      <rPr>
        <sz val="11"/>
        <rFont val="宋体"/>
        <charset val="134"/>
      </rPr>
      <t>  奖金</t>
    </r>
  </si>
  <si>
    <t>3010303</t>
  </si>
  <si>
    <r>
      <rPr>
        <sz val="11"/>
        <rFont val="宋体"/>
        <charset val="134"/>
      </rPr>
      <t>   基础绩效奖</t>
    </r>
  </si>
  <si>
    <t>3010302</t>
  </si>
  <si>
    <r>
      <rPr>
        <sz val="11"/>
        <rFont val="宋体"/>
        <charset val="134"/>
      </rPr>
      <t>   优秀公务员奖励（参公人员）</t>
    </r>
  </si>
  <si>
    <t>3010301</t>
  </si>
  <si>
    <r>
      <rPr>
        <sz val="11"/>
        <rFont val="宋体"/>
        <charset val="134"/>
      </rPr>
      <t>   年终一次性奖励工资</t>
    </r>
  </si>
  <si>
    <r>
      <rPr>
        <sz val="11"/>
        <rFont val="宋体"/>
        <charset val="134"/>
      </rPr>
      <t>08</t>
    </r>
  </si>
  <si>
    <t>30108</t>
  </si>
  <si>
    <r>
      <rPr>
        <sz val="11"/>
        <rFont val="宋体"/>
        <charset val="134"/>
      </rPr>
      <t>  机关事业单位基本养老保险缴费</t>
    </r>
  </si>
  <si>
    <t>30102</t>
  </si>
  <si>
    <r>
      <rPr>
        <sz val="11"/>
        <rFont val="宋体"/>
        <charset val="134"/>
      </rPr>
      <t>  津贴补贴</t>
    </r>
  </si>
  <si>
    <t>30113</t>
  </si>
  <si>
    <r>
      <rPr>
        <sz val="11"/>
        <rFont val="宋体"/>
        <charset val="134"/>
      </rPr>
      <t>  住房公积金</t>
    </r>
  </si>
  <si>
    <t>303</t>
  </si>
  <si>
    <r>
      <rPr>
        <sz val="11"/>
        <rFont val="宋体"/>
        <charset val="134"/>
      </rPr>
      <t> 对个人和家庭的补助</t>
    </r>
  </si>
  <si>
    <t>30305</t>
  </si>
  <si>
    <r>
      <rPr>
        <sz val="11"/>
        <rFont val="宋体"/>
        <charset val="134"/>
      </rPr>
      <t>  生活补助</t>
    </r>
  </si>
  <si>
    <t>3030501</t>
  </si>
  <si>
    <r>
      <rPr>
        <sz val="11"/>
        <rFont val="宋体"/>
        <charset val="134"/>
      </rPr>
      <t>   退休人员绩效补助</t>
    </r>
  </si>
  <si>
    <r>
      <rPr>
        <sz val="11"/>
        <rFont val="宋体"/>
        <charset val="134"/>
      </rPr>
      <t>16</t>
    </r>
  </si>
  <si>
    <t>30216</t>
  </si>
  <si>
    <r>
      <rPr>
        <sz val="11"/>
        <rFont val="宋体"/>
        <charset val="134"/>
      </rPr>
      <t>  培训费</t>
    </r>
  </si>
  <si>
    <r>
      <rPr>
        <sz val="11"/>
        <rFont val="宋体"/>
        <charset val="134"/>
      </rPr>
      <t>15</t>
    </r>
  </si>
  <si>
    <t>30215</t>
  </si>
  <si>
    <r>
      <rPr>
        <sz val="11"/>
        <rFont val="宋体"/>
        <charset val="134"/>
      </rPr>
      <t>  会议费</t>
    </r>
  </si>
  <si>
    <t>30203</t>
  </si>
  <si>
    <r>
      <rPr>
        <sz val="11"/>
        <rFont val="宋体"/>
        <charset val="134"/>
      </rPr>
      <t>  咨询费</t>
    </r>
  </si>
  <si>
    <t>30205</t>
  </si>
  <si>
    <r>
      <rPr>
        <sz val="11"/>
        <rFont val="宋体"/>
        <charset val="134"/>
      </rPr>
      <t>  水费</t>
    </r>
  </si>
  <si>
    <t>30107</t>
  </si>
  <si>
    <r>
      <rPr>
        <sz val="11"/>
        <rFont val="宋体"/>
        <charset val="134"/>
      </rPr>
      <t>  绩效工资</t>
    </r>
  </si>
  <si>
    <t>3011201</t>
  </si>
  <si>
    <r>
      <rPr>
        <sz val="11"/>
        <rFont val="宋体"/>
        <charset val="134"/>
      </rPr>
      <t>   失业保险</t>
    </r>
  </si>
  <si>
    <t>30301</t>
  </si>
  <si>
    <r>
      <rPr>
        <sz val="11"/>
        <rFont val="宋体"/>
        <charset val="134"/>
      </rPr>
      <t>  离休费</t>
    </r>
  </si>
  <si>
    <t>3030502</t>
  </si>
  <si>
    <r>
      <rPr>
        <sz val="11"/>
        <rFont val="宋体"/>
        <charset val="134"/>
      </rPr>
      <t>   离休人员绩效补助</t>
    </r>
  </si>
  <si>
    <t>3030504</t>
  </si>
  <si>
    <r>
      <rPr>
        <sz val="11"/>
        <rFont val="宋体"/>
        <charset val="134"/>
      </rPr>
      <t>   遗属生活补助</t>
    </r>
  </si>
  <si>
    <r>
      <rPr>
        <sz val="11"/>
        <rFont val="宋体"/>
        <charset val="134"/>
      </rPr>
      <t>14</t>
    </r>
  </si>
  <si>
    <t>30214</t>
  </si>
  <si>
    <r>
      <rPr>
        <sz val="11"/>
        <rFont val="宋体"/>
        <charset val="134"/>
      </rPr>
      <t>  租赁费</t>
    </r>
  </si>
  <si>
    <r>
      <rPr>
        <sz val="11"/>
        <rFont val="宋体"/>
        <charset val="134"/>
      </rPr>
      <t>27</t>
    </r>
  </si>
  <si>
    <t>30227</t>
  </si>
  <si>
    <r>
      <rPr>
        <sz val="11"/>
        <rFont val="宋体"/>
        <charset val="134"/>
      </rPr>
      <t>  委托业务费</t>
    </r>
  </si>
  <si>
    <r>
      <rPr>
        <sz val="11"/>
        <rFont val="宋体"/>
        <charset val="134"/>
      </rPr>
      <t>18</t>
    </r>
  </si>
  <si>
    <t>30218</t>
  </si>
  <si>
    <r>
      <rPr>
        <sz val="11"/>
        <rFont val="宋体"/>
        <charset val="134"/>
      </rPr>
      <t>  专用材料费</t>
    </r>
  </si>
  <si>
    <t>表3-2</t>
  </si>
  <si>
    <t>一般公共预算项目支出预算表</t>
  </si>
  <si>
    <t>金额</t>
  </si>
  <si>
    <r>
      <rPr>
        <sz val="11"/>
        <rFont val="宋体"/>
        <charset val="134"/>
      </rPr>
      <t>  文化旅游行业管理工作经费</t>
    </r>
  </si>
  <si>
    <r>
      <rPr>
        <sz val="11"/>
        <rFont val="宋体"/>
        <charset val="134"/>
      </rPr>
      <t>  文旅康养产业发展工作经费</t>
    </r>
  </si>
  <si>
    <r>
      <rPr>
        <sz val="11"/>
        <rFont val="宋体"/>
        <charset val="134"/>
      </rPr>
      <t>  向上争取项目资金工作经费</t>
    </r>
  </si>
  <si>
    <r>
      <rPr>
        <sz val="11"/>
        <rFont val="宋体"/>
        <charset val="134"/>
      </rPr>
      <t>  公共文化服务体系建设工作经费</t>
    </r>
  </si>
  <si>
    <r>
      <rPr>
        <sz val="11"/>
        <rFont val="宋体"/>
        <charset val="134"/>
      </rPr>
      <t>  市文旅局村振兴工作经费</t>
    </r>
  </si>
  <si>
    <r>
      <rPr>
        <sz val="11"/>
        <rFont val="宋体"/>
        <charset val="134"/>
      </rPr>
      <t>  文化艺术中心运行维护</t>
    </r>
  </si>
  <si>
    <r>
      <rPr>
        <sz val="11"/>
        <rFont val="宋体"/>
        <charset val="134"/>
      </rPr>
      <t>  文物保护及非物质文化遗产传承利用经费</t>
    </r>
  </si>
  <si>
    <r>
      <rPr>
        <sz val="11"/>
        <rFont val="宋体"/>
        <charset val="134"/>
      </rPr>
      <t>  文化旅游宣传推广工作经费</t>
    </r>
  </si>
  <si>
    <r>
      <rPr>
        <sz val="11"/>
        <rFont val="宋体"/>
        <charset val="134"/>
      </rPr>
      <t>  精品节目创作经费</t>
    </r>
  </si>
  <si>
    <r>
      <rPr>
        <sz val="11"/>
        <rFont val="宋体"/>
        <charset val="134"/>
      </rPr>
      <t>  免费开放地方资金</t>
    </r>
  </si>
  <si>
    <r>
      <rPr>
        <sz val="11"/>
        <rFont val="宋体"/>
        <charset val="134"/>
      </rPr>
      <t>  文化馆乡村振兴工作经费</t>
    </r>
  </si>
  <si>
    <r>
      <rPr>
        <sz val="11"/>
        <rFont val="宋体"/>
        <charset val="134"/>
      </rPr>
      <t>  广元市图书馆免费开放地方配套资金</t>
    </r>
  </si>
  <si>
    <r>
      <rPr>
        <sz val="11"/>
        <rFont val="宋体"/>
        <charset val="134"/>
      </rPr>
      <t>  广元市图书馆图书资料购置费</t>
    </r>
  </si>
  <si>
    <r>
      <rPr>
        <sz val="11"/>
        <rFont val="宋体"/>
        <charset val="134"/>
      </rPr>
      <t>  广元市图书馆乡村振兴项目</t>
    </r>
  </si>
  <si>
    <r>
      <rPr>
        <sz val="11"/>
        <rFont val="宋体"/>
        <charset val="134"/>
      </rPr>
      <t>  信息化建设费用</t>
    </r>
  </si>
  <si>
    <r>
      <rPr>
        <sz val="11"/>
        <rFont val="宋体"/>
        <charset val="134"/>
      </rPr>
      <t>  宣传费</t>
    </r>
  </si>
  <si>
    <r>
      <rPr>
        <sz val="11"/>
        <rFont val="宋体"/>
        <charset val="134"/>
      </rPr>
      <t>  皇泽寺博物馆安防经费</t>
    </r>
  </si>
  <si>
    <r>
      <rPr>
        <sz val="11"/>
        <rFont val="宋体"/>
        <charset val="134"/>
      </rPr>
      <t>  皇泽寺博物馆乡村振兴工作经费</t>
    </r>
  </si>
  <si>
    <r>
      <rPr>
        <sz val="11"/>
        <rFont val="宋体"/>
        <charset val="134"/>
      </rPr>
      <t>  红军文化园安防及运转经费</t>
    </r>
  </si>
  <si>
    <r>
      <rPr>
        <sz val="11"/>
        <rFont val="宋体"/>
        <charset val="134"/>
      </rPr>
      <t>  文物保护费</t>
    </r>
  </si>
  <si>
    <r>
      <rPr>
        <sz val="11"/>
        <rFont val="宋体"/>
        <charset val="134"/>
      </rPr>
      <t>  绿化及卫生费</t>
    </r>
  </si>
  <si>
    <r>
      <rPr>
        <sz val="11"/>
        <rFont val="宋体"/>
        <charset val="134"/>
      </rPr>
      <t>  非遗项目传承保护及数据建设经费</t>
    </r>
  </si>
  <si>
    <r>
      <rPr>
        <sz val="11"/>
        <rFont val="宋体"/>
        <charset val="134"/>
      </rPr>
      <t>  免费开放地方配套资金</t>
    </r>
  </si>
  <si>
    <r>
      <rPr>
        <sz val="11"/>
        <rFont val="宋体"/>
        <charset val="134"/>
      </rPr>
      <t>  临时展览</t>
    </r>
  </si>
  <si>
    <r>
      <rPr>
        <sz val="11"/>
        <rFont val="宋体"/>
        <charset val="134"/>
      </rPr>
      <t>  运行维护</t>
    </r>
  </si>
  <si>
    <r>
      <rPr>
        <sz val="11"/>
        <rFont val="宋体"/>
        <charset val="134"/>
      </rPr>
      <t>  综合执法专项工作经费</t>
    </r>
  </si>
  <si>
    <r>
      <rPr>
        <sz val="11"/>
        <rFont val="宋体"/>
        <charset val="134"/>
      </rPr>
      <t>  扫黄打非专项经费</t>
    </r>
  </si>
  <si>
    <r>
      <rPr>
        <sz val="11"/>
        <rFont val="宋体"/>
        <charset val="134"/>
      </rPr>
      <t>  文化执法支队乡村振兴工作经费</t>
    </r>
  </si>
  <si>
    <r>
      <rPr>
        <sz val="11"/>
        <rFont val="宋体"/>
        <charset val="134"/>
      </rPr>
      <t>  广元市美术馆免费开放配套资金</t>
    </r>
  </si>
  <si>
    <r>
      <rPr>
        <sz val="11"/>
        <rFont val="宋体"/>
        <charset val="134"/>
      </rPr>
      <t>  乡村振兴工作经费</t>
    </r>
  </si>
  <si>
    <r>
      <rPr>
        <sz val="11"/>
        <rFont val="宋体"/>
        <charset val="134"/>
      </rPr>
      <t>  安防经费</t>
    </r>
  </si>
  <si>
    <r>
      <rPr>
        <sz val="11"/>
        <rFont val="宋体"/>
        <charset val="134"/>
      </rPr>
      <t>  宣传经费</t>
    </r>
  </si>
  <si>
    <r>
      <rPr>
        <sz val="11"/>
        <rFont val="宋体"/>
        <charset val="134"/>
      </rPr>
      <t>  千佛崖绿化养护经费</t>
    </r>
  </si>
  <si>
    <r>
      <rPr>
        <sz val="11"/>
        <rFont val="宋体"/>
        <charset val="134"/>
      </rPr>
      <t>  卫生清洁费</t>
    </r>
  </si>
  <si>
    <r>
      <rPr>
        <sz val="11"/>
        <rFont val="宋体"/>
        <charset val="134"/>
      </rPr>
      <t>  戏剧创作恢复经费</t>
    </r>
  </si>
  <si>
    <r>
      <rPr>
        <sz val="11"/>
        <rFont val="宋体"/>
        <charset val="134"/>
      </rPr>
      <t>  市级运行维护费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</si>
  <si>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</si>
  <si>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</si>
  <si>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</si>
  <si>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</si>
  <si>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</si>
  <si>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</si>
  <si>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</si>
  <si>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</si>
  <si>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</si>
  <si>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</si>
  <si>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</si>
  <si>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</si>
  <si>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本表无数据</t>
  </si>
  <si>
    <t>表4-1</t>
  </si>
  <si>
    <t>政府性基金预算“三公”经费支出预算表</t>
  </si>
  <si>
    <t>表5</t>
  </si>
  <si>
    <t>国有资本经营预算支出预算表</t>
  </si>
  <si>
    <t>本年国有资本经营预算支出</t>
  </si>
  <si>
    <t>附件4</t>
  </si>
  <si>
    <r>
      <t xml:space="preserve">市级特定目标项目绩效目标表
</t>
    </r>
    <r>
      <rPr>
        <sz val="16"/>
        <rFont val="方正小标宋简体"/>
        <charset val="134"/>
      </rPr>
      <t>（2023年度）</t>
    </r>
  </si>
  <si>
    <t>填报部门（单位）：</t>
  </si>
  <si>
    <t>广元市文化广播电视和旅游局</t>
  </si>
  <si>
    <t xml:space="preserve">           金额单位：万元</t>
  </si>
  <si>
    <t>单位名称</t>
  </si>
  <si>
    <t>项目名称</t>
  </si>
  <si>
    <t>年度目标</t>
  </si>
  <si>
    <t>一级指标</t>
  </si>
  <si>
    <t>二级指标</t>
  </si>
  <si>
    <t>三级指标</t>
  </si>
  <si>
    <t>指标性质</t>
  </si>
  <si>
    <t>指标值</t>
  </si>
  <si>
    <t>度量单位</t>
  </si>
  <si>
    <t>权重</t>
  </si>
  <si>
    <t>指标方向性</t>
  </si>
  <si>
    <t>向上争取项目资金工作经费</t>
  </si>
  <si>
    <t>完成到京到省对接工作任务及向中央、省级部门争取项目资金任务。争取更多项目资金</t>
  </si>
  <si>
    <t>产出指标</t>
  </si>
  <si>
    <t>质量指标</t>
  </si>
  <si>
    <t>向上争取项目资金任务完成率</t>
  </si>
  <si>
    <t>定量</t>
  </si>
  <si>
    <t>≥95</t>
  </si>
  <si>
    <t>%</t>
  </si>
  <si>
    <t>正向指标</t>
  </si>
  <si>
    <t>数量指标</t>
  </si>
  <si>
    <t>主要领导对接省厅局次数</t>
  </si>
  <si>
    <t>次</t>
  </si>
  <si>
    <t>主要领导对接国家部委次数</t>
  </si>
  <si>
    <t>成本指标</t>
  </si>
  <si>
    <t>预算执行金额</t>
  </si>
  <si>
    <t>≤20</t>
  </si>
  <si>
    <t>万元</t>
  </si>
  <si>
    <t>效益指标</t>
  </si>
  <si>
    <t>经济效益指标</t>
  </si>
  <si>
    <t>增加财政转移支付项目收入</t>
  </si>
  <si>
    <t>≥8000</t>
  </si>
  <si>
    <t>带动广元经济发展</t>
  </si>
  <si>
    <t>定性</t>
  </si>
  <si>
    <t>较好</t>
  </si>
  <si>
    <t>/</t>
  </si>
  <si>
    <t>满意度指标</t>
  </si>
  <si>
    <t>基层单位满意度</t>
  </si>
  <si>
    <t>乡村振兴工作经费</t>
  </si>
  <si>
    <t>认真贯彻落实好省、市就乡村振兴工作的安排部署，公共文化服务、智慧广电、农文旅融合等方面取得较好的成绩，确保各项指标在行业内排名靠前。</t>
  </si>
  <si>
    <t>驻村个数</t>
  </si>
  <si>
    <t>个</t>
  </si>
  <si>
    <t>驻村人数</t>
  </si>
  <si>
    <t>人</t>
  </si>
  <si>
    <t>驻村天数，每周</t>
  </si>
  <si>
    <t>天</t>
  </si>
  <si>
    <t>≤3.64</t>
  </si>
  <si>
    <t>社会效益指标</t>
  </si>
  <si>
    <t>巩固脱贫攻坚成果同乡村振兴有效衔接</t>
  </si>
  <si>
    <t>优</t>
  </si>
  <si>
    <t>帮扶对象满意度指标</t>
  </si>
  <si>
    <t>村民满意度</t>
  </si>
  <si>
    <t>文物及非物质文化遗产保护经费</t>
  </si>
  <si>
    <t>加强文物保护利用，让文物活起来,提升文物安全水平,传承中华优秀文化,促进文物事业与经济社会和谐发展。提升非遗保护传承水平, 推动非物质文化遗产创造性转化和创新性发展，通过有效的非遗保护措施，促进非遗连接现代生活，绽放迷人光彩，推动非遗向人民提供高品质物质产品和精神食粮。</t>
  </si>
  <si>
    <t>全覆盖巡查全国重点文物保护单位</t>
  </si>
  <si>
    <t>处</t>
  </si>
  <si>
    <t>全覆盖巡查省级文物保护单位</t>
  </si>
  <si>
    <t>全覆盖巡查市级文物保护单位</t>
  </si>
  <si>
    <t>文物安全重大事故控制</t>
  </si>
  <si>
    <t>反向指标</t>
  </si>
  <si>
    <t>组织国保、省保单位向上申报项目</t>
  </si>
  <si>
    <t>≤60</t>
  </si>
  <si>
    <t>中华优秀传统文化不断发扬光大</t>
  </si>
  <si>
    <t>可持续影响指标</t>
  </si>
  <si>
    <t>增强民族自尊和文化自信</t>
  </si>
  <si>
    <t>服务对象满意度指标</t>
  </si>
  <si>
    <t>群众满意度</t>
  </si>
  <si>
    <t>文旅康养产业发展工作经费</t>
  </si>
  <si>
    <t>一是围绕全市文旅康养产业图谱，积极推进招商引资、项目建设、业态培育，全面推动文旅康养产业提质增效。二是推进签约项目快开工、在建项目提进度、竣工项目抓运营。三是深入调研重点规上企业，研制“一企一策”解决企业困难问题，加大规模以上企业培育力度。四是理清项目推进中存在的问题，协调解决项目难题，确保完成全年目标任务，五是培育文化旅游行业市场新业态，促进文旅消费。六是加强文旅康养产业品牌创建，推进天府旅游名县、天府旅游名县候选县、国家A级旅游景区、省级旅游度假区创建，天府旅游名牌创建，培育和评选。综合促进文旅康养高质量发展。</t>
  </si>
  <si>
    <t>编制文旅康养产业图谱</t>
  </si>
  <si>
    <t>张</t>
  </si>
  <si>
    <t>文旅康养产业经济运行调度会</t>
  </si>
  <si>
    <t>文旅康养产业项目拉练</t>
  </si>
  <si>
    <r>
      <t>≥</t>
    </r>
    <r>
      <rPr>
        <sz val="9"/>
        <rFont val="宋体"/>
        <charset val="134"/>
      </rPr>
      <t>2</t>
    </r>
  </si>
  <si>
    <t>文旅规上企业培育</t>
  </si>
  <si>
    <t>≥2</t>
  </si>
  <si>
    <t>家</t>
  </si>
  <si>
    <t>市委市政府招商引资目标任务完成比例</t>
  </si>
  <si>
    <t>≥100%</t>
  </si>
  <si>
    <t>培训昭化区创建天府旅游名县</t>
  </si>
  <si>
    <t>力争创建成功</t>
  </si>
  <si>
    <t>≤50</t>
  </si>
  <si>
    <t>有效促进文旅康养产业高质量发展，助力全市经济更上新台阶</t>
  </si>
  <si>
    <t>较明显</t>
  </si>
  <si>
    <t>带动第三产业从业人员就业、增收</t>
  </si>
  <si>
    <t>天府旅游名县知名度及影响力进一步提升</t>
  </si>
  <si>
    <t>县区部门满意度</t>
  </si>
  <si>
    <t>公共文化服务体系建设工作经费</t>
  </si>
  <si>
    <t>公共文化服务网络持续优化、产品供给不断丰富、品牌效益有效凸显，公共文化服务体系进一步完善，人民群众对公共文化服务的满意度大幅提升。持续加强广电电视户户通运行维护，不断拓展完善应急广播功能，提高广播电视综合人口覆盖率。</t>
  </si>
  <si>
    <t>督导公共文化设施免费开放点位</t>
  </si>
  <si>
    <t>公共图书馆全部达到国家标准</t>
  </si>
  <si>
    <t>指导督促旅游厕所新建改建</t>
  </si>
  <si>
    <t>组织参加省“四个一批”品牌创建类别</t>
  </si>
  <si>
    <t>广播电视安全播出重大事故控制</t>
  </si>
  <si>
    <t>督导民生实事全市广播电视户户通工程运行维护数</t>
  </si>
  <si>
    <t>完成省下广播电视节目创作任务</t>
  </si>
  <si>
    <t>≤40</t>
  </si>
  <si>
    <t>社会效益</t>
  </si>
  <si>
    <t>公共文化服务水平不断提升</t>
  </si>
  <si>
    <t>持续提升</t>
  </si>
  <si>
    <t>发挥广播在疫情防控、森林防灭火、防汛减灾、政策宣讲、民风培育的巨大作用</t>
  </si>
  <si>
    <t>效果明显</t>
  </si>
  <si>
    <t>人民群众对公共文化服务的满意度</t>
  </si>
  <si>
    <t>文旅行业市场管理工作经费</t>
  </si>
  <si>
    <t>通过规范文旅市场行业监管，提升服务质量，加大市场培育，成功创建省、市文旅品牌，助推我市建设为大蜀道国际文化旅游目的地。优化营商环境，促进文旅行业经济健康发展</t>
  </si>
  <si>
    <t>规范文旅市场，提升服务质量，督导安全生产市场主体覆盖率</t>
  </si>
  <si>
    <t>≥80%</t>
  </si>
  <si>
    <t>组织培育文旅企业参加省、市品牌创建类别</t>
  </si>
  <si>
    <t>开展文旅市场行业整治、安全检查等活动</t>
  </si>
  <si>
    <t>≥3</t>
  </si>
  <si>
    <t>开展行业技能相关培训、比赛、活动</t>
  </si>
  <si>
    <t>≥1</t>
  </si>
  <si>
    <t>≤35</t>
  </si>
  <si>
    <t>优化营商环境，促进文旅行业经济健康发展</t>
  </si>
  <si>
    <t>明显</t>
  </si>
  <si>
    <t>通过规范文旅市场行业监管，提升服务质量，加大市场培育，成功创建省、市文旅品牌，助推我市建设为大蜀道国际文化旅游目的地。</t>
  </si>
  <si>
    <t>文旅市场主体满意度</t>
  </si>
  <si>
    <t>文化旅游宣传推广工作经费</t>
  </si>
  <si>
    <t>为加快建设康养旅游胜地、中国生态康养旅游名市和大蜀道国际旅游目的，强化文化旅游营销，突出新媒体运用，采取积极有效宣传推广措施，全方位、多角度开展广元文化旅游宣传，形成宣传营销矩阵，产生蝴蝶效应。进一步擦亮“剑门蜀道·女皇故里”广元文化旅游核心品牌。</t>
  </si>
  <si>
    <t>在客源地城市举办推介活动</t>
  </si>
  <si>
    <t>场</t>
  </si>
  <si>
    <t>参加文旅行业内知名博览会或节会</t>
  </si>
  <si>
    <t>≥5</t>
  </si>
  <si>
    <t>在目的地城市或客源地城市设置固定广告</t>
  </si>
  <si>
    <t>培育优化已开通航线</t>
  </si>
  <si>
    <t>条</t>
  </si>
  <si>
    <t>时效指标</t>
  </si>
  <si>
    <t>通过开展“春踏青赏百花、夏避暑玩漂流、秋采摘赏红叶、冬滑雪泡温泉”季季有主题，月月有活动，形成一年四季皆可游的格局</t>
  </si>
  <si>
    <t>月</t>
  </si>
  <si>
    <t>≤23.05</t>
  </si>
  <si>
    <t>促进文化旅游综合收入</t>
  </si>
  <si>
    <t>持续增长</t>
  </si>
  <si>
    <t>减少航线轧差财政投入</t>
  </si>
  <si>
    <t>减少</t>
  </si>
  <si>
    <t>组织筹办第十三届大蜀道文化旅游节、2023年中国（广元）女儿节，提升节会知名度</t>
  </si>
  <si>
    <t>明显提升</t>
  </si>
  <si>
    <t>为进一步提升“剑门蜀道.女皇故里”知名度、美誉度和影响力</t>
  </si>
  <si>
    <t>行业经营主体与来广游客满意度</t>
  </si>
  <si>
    <t>文化艺术中心运行维护补助</t>
  </si>
  <si>
    <t>完成文化艺术中心经营管理权移交协议约定的运行维护补助等后续工作。保障文化艺术中心正常使用。</t>
  </si>
  <si>
    <t>维护建筑面积</t>
  </si>
  <si>
    <t>平方米</t>
  </si>
  <si>
    <t>年度惠民服务人次</t>
  </si>
  <si>
    <t>≥15</t>
  </si>
  <si>
    <t>万人次</t>
  </si>
  <si>
    <t>全年安全正常开放无事故</t>
  </si>
  <si>
    <t>≤30</t>
  </si>
  <si>
    <t>为文化惠民政策措施落实落地提供阵地保障</t>
  </si>
  <si>
    <t>全面保障</t>
  </si>
  <si>
    <t>市民满意度</t>
  </si>
  <si>
    <t>待下预算-市级文旅融合发展专项资金</t>
  </si>
  <si>
    <t>打造大蜀道国际文化旅游目的地，开创广元文旅高质量发展新局面</t>
  </si>
  <si>
    <t>专项资金安排的子项目完成率</t>
  </si>
  <si>
    <t>旅游营销优惠政策奖励兑现率</t>
  </si>
  <si>
    <t>专项资金预算调整比例</t>
  </si>
  <si>
    <t>≤5</t>
  </si>
  <si>
    <t>专项资金执行率</t>
  </si>
  <si>
    <t>活动开展时限</t>
  </si>
  <si>
    <t>2023年</t>
  </si>
  <si>
    <t>≤400</t>
  </si>
  <si>
    <t>有效促进文旅产业高质量发展，助力全市经济更上新台阶</t>
  </si>
  <si>
    <t>丰富群众文化活动，助力文化强市</t>
  </si>
  <si>
    <t>进一步提升“剑门蜀道.女皇故里”知名度、美誉度和影响力</t>
  </si>
  <si>
    <t>待下预算-航线轧差资金</t>
  </si>
  <si>
    <t>按照国家口岸机场建设的航线指标要求，大力推动航线发展，一是努力开辟新航线二是大力优化老航线</t>
  </si>
  <si>
    <t>保障正常开通运行航线</t>
  </si>
  <si>
    <t>旅客吞吐量</t>
  </si>
  <si>
    <t>≥30</t>
  </si>
  <si>
    <t xml:space="preserve"> 全年航班起落架次</t>
  </si>
  <si>
    <t>≥4800</t>
  </si>
  <si>
    <t>架次</t>
  </si>
  <si>
    <t>≤9000</t>
  </si>
  <si>
    <t>经济效益
指标</t>
  </si>
  <si>
    <t>带动相关产业发展。</t>
  </si>
  <si>
    <t>社会效益
指标</t>
  </si>
  <si>
    <t>助力广元建设四川北向东出桥头堡</t>
  </si>
  <si>
    <t>旅客满意度</t>
  </si>
  <si>
    <t>待下预算-广播电视户户通运行维护市级配套资金（民生资金）</t>
  </si>
  <si>
    <t>做好广播电视户户通运行维护民生实事，保障广大群众收听广播观看电视基本权益。</t>
  </si>
  <si>
    <t>电视户户通接收设施维护数量（居住点）</t>
  </si>
  <si>
    <t>广播村村响设施维护数量（居住点）</t>
  </si>
  <si>
    <t>运行维护投诉处理满意率</t>
  </si>
  <si>
    <t>≤58.59</t>
  </si>
  <si>
    <t>推动广播电视公共服务能力提升</t>
  </si>
  <si>
    <t>群众收听广播电视满意度</t>
  </si>
  <si>
    <t>广元市720无线发射台</t>
  </si>
  <si>
    <t>市级运行维护费</t>
  </si>
  <si>
    <t xml:space="preserve">保障两套本地广播节目正常播出、两套无线地面数字电视节目包正常传输，减少安全播出事故发生，为城区人民群众提供了高质量的广播电视节目。  </t>
  </si>
  <si>
    <t>发射机满功率、满时间、满调制度播出</t>
  </si>
  <si>
    <t>=</t>
  </si>
  <si>
    <t>本地广播节目无线覆盖</t>
  </si>
  <si>
    <t>套</t>
  </si>
  <si>
    <t>安全播出保障等级</t>
  </si>
  <si>
    <t>级</t>
  </si>
  <si>
    <t>节目停播率</t>
  </si>
  <si>
    <t>≤</t>
  </si>
  <si>
    <t>‰</t>
  </si>
  <si>
    <t>2022年保障时间</t>
  </si>
  <si>
    <t>年</t>
  </si>
  <si>
    <t>保障运行成本</t>
  </si>
  <si>
    <t>城区广播电视综合人口覆盖率</t>
  </si>
  <si>
    <t>≥</t>
  </si>
  <si>
    <t>人民群众收听收看满意度</t>
  </si>
  <si>
    <t>广元市图书馆</t>
  </si>
  <si>
    <t>免费开放地方配套资金</t>
  </si>
  <si>
    <t>维护图书馆正常运转，开展各类活动，为“倡导全民阅读，建设书香广元”发挥积极作用</t>
  </si>
  <si>
    <t>接待读者人次</t>
  </si>
  <si>
    <t>50000</t>
  </si>
  <si>
    <t>人次</t>
  </si>
  <si>
    <t>活动、讲座、培训、展览</t>
  </si>
  <si>
    <t>7</t>
  </si>
  <si>
    <t>10</t>
  </si>
  <si>
    <t>业务辅导</t>
  </si>
  <si>
    <t>6</t>
  </si>
  <si>
    <t>二三次文献印刷</t>
  </si>
  <si>
    <t>5000</t>
  </si>
  <si>
    <t>册</t>
  </si>
  <si>
    <t>完成时间</t>
  </si>
  <si>
    <t>＝</t>
  </si>
  <si>
    <t>1</t>
  </si>
  <si>
    <t>经济成本指标</t>
  </si>
  <si>
    <t>为“倡导全民阅读，建设书香广元”发挥积极作用</t>
  </si>
  <si>
    <t>9</t>
  </si>
  <si>
    <t>小时/天</t>
  </si>
  <si>
    <t>20</t>
  </si>
  <si>
    <t>读者满意度</t>
  </si>
  <si>
    <t>90</t>
  </si>
  <si>
    <t>文献资料购置费</t>
  </si>
  <si>
    <t>购各类图书馆约2000余册，报刊300余种，电子资源数据库1种，以满足读者需求。</t>
  </si>
  <si>
    <t>正版率</t>
  </si>
  <si>
    <t>100</t>
  </si>
  <si>
    <t>订购报刊</t>
  </si>
  <si>
    <t>300</t>
  </si>
  <si>
    <t>种</t>
  </si>
  <si>
    <t>购买数据库</t>
  </si>
  <si>
    <t>个（套）</t>
  </si>
  <si>
    <t>购买书籍</t>
  </si>
  <si>
    <t>2000</t>
  </si>
  <si>
    <t>购置新书，满足读者需求</t>
  </si>
  <si>
    <t>乡村振兴项目</t>
  </si>
  <si>
    <t xml:space="preserve">按要求开展驻村工作，建强村党组织，推进强村富民，提升治理水平，为民办事服务
</t>
  </si>
  <si>
    <t>出勤天数</t>
  </si>
  <si>
    <t>230</t>
  </si>
  <si>
    <t>培训次数</t>
  </si>
  <si>
    <t>2</t>
  </si>
  <si>
    <t>出勤率</t>
  </si>
  <si>
    <t>检查合格率</t>
  </si>
  <si>
    <t>95</t>
  </si>
  <si>
    <t>开展乡村振兴工作，服务乡村群众</t>
  </si>
  <si>
    <t>优良中低差</t>
  </si>
  <si>
    <t>广元市博物馆</t>
  </si>
  <si>
    <t>博物馆免费开放地方配套资金</t>
  </si>
  <si>
    <t xml:space="preserve">通过项目实施，完成博物馆免费开放正常运转，不断提高公共文化水平，发挥宣传、教育职能，推动市博物馆场馆智慧和网上服务。完成全市中小学生研学实践教育基地等创建，达到弘扬民族文化发挥积极作用。   
</t>
  </si>
  <si>
    <t>免费开放天数</t>
  </si>
  <si>
    <t>311</t>
  </si>
  <si>
    <t>正方向</t>
  </si>
  <si>
    <t>5.18国际博物馆日、免费开放活动宣传资料</t>
  </si>
  <si>
    <t>万份</t>
  </si>
  <si>
    <t>登记志愿者人数</t>
  </si>
  <si>
    <t>15</t>
  </si>
  <si>
    <t>免费讲解</t>
  </si>
  <si>
    <t>场次</t>
  </si>
  <si>
    <t>5</t>
  </si>
  <si>
    <t>元</t>
  </si>
  <si>
    <t>举办临时展览</t>
  </si>
  <si>
    <t>安全培训次数</t>
  </si>
  <si>
    <t>4</t>
  </si>
  <si>
    <t>吸引观众人数</t>
  </si>
  <si>
    <t>40000</t>
  </si>
  <si>
    <t>人/次</t>
  </si>
  <si>
    <t>定时义务讲解</t>
  </si>
  <si>
    <t>基本陈列展览数量</t>
  </si>
  <si>
    <t>3</t>
  </si>
  <si>
    <t>全年免费开放正常运转时间</t>
  </si>
  <si>
    <t>举办社教活动次数</t>
  </si>
  <si>
    <t>学术讲座</t>
  </si>
  <si>
    <t>培训班次人次</t>
  </si>
  <si>
    <t>线上临时展览</t>
  </si>
  <si>
    <t>社会活动参与率</t>
  </si>
  <si>
    <t>藏品安全保障率</t>
  </si>
  <si>
    <t>年度正常开馆率</t>
  </si>
  <si>
    <t>藏品安全运行率率</t>
  </si>
  <si>
    <t>正常运转</t>
  </si>
  <si>
    <t>各类活动按时完成率</t>
  </si>
  <si>
    <t>群众投诉处理时限</t>
  </si>
  <si>
    <t>市级地方免费配套资金</t>
  </si>
  <si>
    <t>普及文博知识，弘扬优秀传统文化</t>
  </si>
  <si>
    <t>高</t>
  </si>
  <si>
    <t>公众满意度</t>
  </si>
  <si>
    <t>运行维护</t>
  </si>
  <si>
    <t xml:space="preserve">保障博物馆正常运转，对公众免费开放，为社会发展提供服务。
</t>
  </si>
  <si>
    <t>馆内刑事、治安案件发生次数</t>
  </si>
  <si>
    <t>无</t>
  </si>
  <si>
    <t>项目成本</t>
  </si>
  <si>
    <t>35590</t>
  </si>
  <si>
    <t>博物馆安全运行率</t>
  </si>
  <si>
    <t>实施时间</t>
  </si>
  <si>
    <t>保障设施设备正常运转、提供良好环境</t>
  </si>
  <si>
    <t>临时展览</t>
  </si>
  <si>
    <t xml:space="preserve">博物馆根据工作职能举办临时展览，通过不同主题为观众提供不同视觉的文化大餐，为“弘扬民族文化、博物馆宣传教育”发挥积极作用 
</t>
  </si>
  <si>
    <t>参观人数</t>
  </si>
  <si>
    <t>人数</t>
  </si>
  <si>
    <t>展览天数</t>
  </si>
  <si>
    <t>媒体网络报到次数</t>
  </si>
  <si>
    <t>展厅管理导讲讲服务失误次数</t>
  </si>
  <si>
    <t>0</t>
  </si>
  <si>
    <t>临时展览经费</t>
  </si>
  <si>
    <t>临时展览正常开馆率</t>
  </si>
  <si>
    <t xml:space="preserve">   藏品安全保障率</t>
  </si>
  <si>
    <t>文物保护宣传影响</t>
  </si>
  <si>
    <t>公众众满意度</t>
  </si>
  <si>
    <t>广元市千佛崖石刻艺术博物馆</t>
  </si>
  <si>
    <t>安防经费</t>
  </si>
  <si>
    <t>1、节约开支，聘用人员全年工资保险控制在100万元以内；2加强安防系统、监控、消防等，保证景区的安全</t>
  </si>
  <si>
    <t>增加安全防范监控系统1个监控点</t>
  </si>
  <si>
    <t>完成各项指标截止日期为当年12月31日</t>
  </si>
  <si>
    <t>压缩保安人员成本</t>
  </si>
  <si>
    <t>≦</t>
  </si>
  <si>
    <t>万</t>
  </si>
  <si>
    <t>生态效益指标</t>
  </si>
  <si>
    <t>增加安防防火监控、保护文物</t>
  </si>
  <si>
    <t>游客针对安防方面满意度达到90%</t>
  </si>
  <si>
    <t>≧</t>
  </si>
  <si>
    <t>宣传经费</t>
  </si>
  <si>
    <t>1、节约开支，聘用讲解员全年工资维持在15万左右；2、加大景区宣传力度；3、完成讲解收入12万元。4、针对乡村振兴提供应有帮扶</t>
  </si>
  <si>
    <t>达到宣传目的增加游客数量，门票收入</t>
  </si>
  <si>
    <t>完成讲解收入8万元</t>
  </si>
  <si>
    <t>压缩讲解员成本</t>
  </si>
  <si>
    <t>游客针对宣传方面满意度达到90%</t>
  </si>
  <si>
    <t>绿化养护费</t>
  </si>
  <si>
    <t>完成景区全年绿化养护、保证景区达到国家绿色景区要求</t>
  </si>
  <si>
    <t>完成景区全年绿化养护</t>
  </si>
  <si>
    <t>景区绿化养护设计采购方面压缩至30万以内</t>
  </si>
  <si>
    <t>保证景区绿化覆盖率达到60%</t>
  </si>
  <si>
    <t>游客针对绿化方面满意度达到90%</t>
  </si>
  <si>
    <t>卫生清洁费</t>
  </si>
  <si>
    <t>完成景区全年清洁卫生费；保证景区达到国家卫生城市的基本要求。</t>
  </si>
  <si>
    <t>进一步压缩卫生清洁成本</t>
  </si>
  <si>
    <t>完成全年景区卫生清洁</t>
  </si>
  <si>
    <t>景区整体卫生达到国家要求</t>
  </si>
  <si>
    <t>游客针对卫生方面满意度达到90%</t>
  </si>
  <si>
    <t>乡村振兴部分经费支出</t>
  </si>
  <si>
    <t>可持续发展指标</t>
  </si>
  <si>
    <t>黄猫娅乡村振兴可持续发展</t>
  </si>
  <si>
    <t>优良</t>
  </si>
  <si>
    <t>保证帮扶村当年收入有所增长</t>
  </si>
  <si>
    <t>贫困村和非贫困村生活、工作扶贫专项经费</t>
  </si>
  <si>
    <t>帮扶对象满意度</t>
  </si>
  <si>
    <t>广元市文化市场综合行政执法支队</t>
  </si>
  <si>
    <t>综合执法专项工作经费</t>
  </si>
  <si>
    <t>一是依法查处文化、文物、旅游、新闻出版、版权、广播电视、电影、网络信息、体育等市场违法违规行为；二是承担“扫黄打非”工作任务，维护国家文化安全和意识形态安全；三是完成辖区内监管场所的疫情防控、扫黑除恶、文明城市创建等上级交办任务；四是按照谁执法谁普法要求，开展市场业主法律法规和安全生产宣传培训；五是按照执法人员能力提升工作要求，开展全市执法人员业务技能培训；六是保障执法执勤车辆正常运行；七是保障投诉举报、技术监管、权力运行平台、两法衔接平台、国家和省市案件巡查录入平台正常运行</t>
  </si>
  <si>
    <t>巡查经营场所家次</t>
  </si>
  <si>
    <t>家次</t>
  </si>
  <si>
    <t>正向</t>
  </si>
  <si>
    <t>巡查文物保护单位家次</t>
  </si>
  <si>
    <t>开展联合专项行动次数</t>
  </si>
  <si>
    <t>开展双随机一公开检查家次</t>
  </si>
  <si>
    <t>查处违法违规案件个数</t>
  </si>
  <si>
    <t>开展“扫黄打非”专项行动次数</t>
  </si>
  <si>
    <t>开展市场业主法律法规和安全生产培训场次</t>
  </si>
  <si>
    <t>开展应急演练活动次数</t>
  </si>
  <si>
    <t>开展普法宣传活动次数</t>
  </si>
  <si>
    <t>开展集中销毁活动次数</t>
  </si>
  <si>
    <t>开展执法人员业务技能培训班次</t>
  </si>
  <si>
    <t>执法执勤车辆保障运行辆数</t>
  </si>
  <si>
    <t>辆</t>
  </si>
  <si>
    <t>执法装备购置个数</t>
  </si>
  <si>
    <t>投诉举报、技术监管、MAS平台等信息化平台保障运行数</t>
  </si>
  <si>
    <t>案件办结率</t>
  </si>
  <si>
    <t>经营场所巡查覆盖率</t>
  </si>
  <si>
    <t>执法人员培训合格率</t>
  </si>
  <si>
    <t>不发生行政诉讼败诉案件率</t>
  </si>
  <si>
    <t>车辆不发生重大安全事故比例</t>
  </si>
  <si>
    <t>信息化平台正常运行率</t>
  </si>
  <si>
    <t>文物保护单位不出现重大安全事故率</t>
  </si>
  <si>
    <t>项目完成时间</t>
  </si>
  <si>
    <t>项目完成成本</t>
  </si>
  <si>
    <t>维护国家文化安全和意识形态安全</t>
  </si>
  <si>
    <t>好</t>
  </si>
  <si>
    <t>规范市场秩序，优化营商环境</t>
  </si>
  <si>
    <t>落实安全生产，保障市场平安</t>
  </si>
  <si>
    <t>落实疫情防控任务，推动文明城市创建</t>
  </si>
  <si>
    <t>提升文物保护单位规范管理能力</t>
  </si>
  <si>
    <t>提升执法工作效能</t>
  </si>
  <si>
    <t>促进社会公众知法守法</t>
  </si>
  <si>
    <t>社会公众对执法工作的满意度</t>
  </si>
  <si>
    <t>根据中央、省、市乡村振兴工作要求，支队安排1名驻村第一书记和1名驻村队员做好苍溪县猫垭镇乡村振兴工作</t>
  </si>
  <si>
    <t>驻村队员年度考核合格率</t>
  </si>
  <si>
    <t>帮扶村收入提升</t>
  </si>
  <si>
    <t>帮扶村群众对帮扶工作满意率</t>
  </si>
  <si>
    <t>广元市戏曲发展中心</t>
  </si>
  <si>
    <t>戏曲恢复创作经费</t>
  </si>
  <si>
    <t>川剧、豫剧小折子戏的创作与恢复、传承、保护和展演，丰富广大群众的文化生活。</t>
  </si>
  <si>
    <t>豫剧、川剧创作或恢复折子戏</t>
  </si>
  <si>
    <t>个（台、套、件、辆）</t>
  </si>
  <si>
    <t>添置戏剧服装及道具</t>
  </si>
  <si>
    <t>批</t>
  </si>
  <si>
    <t>实施方案及实施时间</t>
  </si>
  <si>
    <t>参加省比赛</t>
  </si>
  <si>
    <t>添置戏剧服装、道具、乐器</t>
  </si>
  <si>
    <t>专家指导、编剧采风创作食宿费</t>
  </si>
  <si>
    <t>录相、音乐、MD制作、背景制作费</t>
  </si>
  <si>
    <t>8000</t>
  </si>
  <si>
    <t>外聘导演、编剧、演乐员劳务费</t>
  </si>
  <si>
    <t>戏剧传承人</t>
  </si>
  <si>
    <t>传统文化的传承、保护、展演，丰富广大群众的文化生活</t>
  </si>
  <si>
    <t>专家、观众满意度</t>
  </si>
  <si>
    <t>演出及差额人员经费</t>
  </si>
  <si>
    <t>承接各县区送文化下乡及市类各项演出活动，对传统文化的传承、保护和展演，丰富广大群众的文化生活，解决单位差额人员40%各项保障。</t>
  </si>
  <si>
    <t>完成演出场次</t>
  </si>
  <si>
    <t>单场演出时间</t>
  </si>
  <si>
    <t>分钟</t>
  </si>
  <si>
    <t>定补人员</t>
  </si>
  <si>
    <t>演出费用</t>
  </si>
  <si>
    <t>定补人员工资、五险一金差额部分</t>
  </si>
  <si>
    <t>各项演出活动完成率</t>
  </si>
  <si>
    <t>完成演出时间</t>
  </si>
  <si>
    <t>文化传承保护</t>
  </si>
  <si>
    <t>良</t>
  </si>
  <si>
    <t>培养优秀传承人</t>
  </si>
  <si>
    <t>观众满意度</t>
  </si>
  <si>
    <t>98</t>
  </si>
  <si>
    <t>皇泽寺博物馆</t>
  </si>
  <si>
    <t>皇泽寺博物馆安防经费</t>
  </si>
  <si>
    <t>1、保安工资104万元；2、保安保险39万元；3、电费13万元；4、安防监控系统专用网络通讯租赁费（电话费）8万元；5、消防维保应急演练及档案整理等费用2.6万元；6、厨房费用8.4万元</t>
  </si>
  <si>
    <t>保安工资</t>
  </si>
  <si>
    <t>次/年</t>
  </si>
  <si>
    <t>1-正向指标</t>
  </si>
  <si>
    <t>保安保险</t>
  </si>
  <si>
    <t>电费</t>
  </si>
  <si>
    <t>安防监控系统专用网络通讯租赁费（电话费）</t>
  </si>
  <si>
    <t>消防维保应急演练及档案整理等费用</t>
  </si>
  <si>
    <t>厨房费用</t>
  </si>
  <si>
    <t>红军文化园运转经费</t>
  </si>
  <si>
    <t>　红军文化园免费开放成本费用（绿化及卫生养护费用、卫生日常保洁费用、水电及临时维修费等2.18万元</t>
  </si>
  <si>
    <t>保洁</t>
  </si>
  <si>
    <t>红军文化园电费</t>
  </si>
  <si>
    <t>水费</t>
  </si>
  <si>
    <t>绿化养护及临时维修费</t>
  </si>
  <si>
    <t>宣传费</t>
  </si>
  <si>
    <t xml:space="preserve">解说员工资21万元、保险6万元，提升景区宣传册、宣传折页等日常宣传资料1万元，“两微一抖”、手机电视台等新媒体宣传媒介等传统媒介宣传推广2万元，皇泽寺博物馆节假日演出表演2万元，研学教程及资料开发印制门票印制购买费用、会务费、展板制作 2万元   </t>
  </si>
  <si>
    <t xml:space="preserve"> 解说员工资及五险</t>
  </si>
  <si>
    <t>门票印制购买费用、会务费、展板制作</t>
  </si>
  <si>
    <t>提升景区宣传册、宣传折页等日常宣传资料、宣传资料耗材费用</t>
  </si>
  <si>
    <t>研学教程及资料开发印制</t>
  </si>
  <si>
    <t>“两微一抖”、手机电视台等新媒体宣传媒介等传统媒介宣传推广费用</t>
  </si>
  <si>
    <t>皇泽寺博物馆节假日演出表演</t>
  </si>
  <si>
    <t>绿化及卫生费</t>
  </si>
  <si>
    <t>完成皇泽寺景区卫生日常保洁及绿化养护费用。</t>
  </si>
  <si>
    <t>皇泽寺景区卫生日常养护费用</t>
  </si>
  <si>
    <t>绿化养护，保证景区绿化覆盖率达到60%</t>
  </si>
  <si>
    <t>文物保护费</t>
  </si>
  <si>
    <t>　洪涝、地质、大风天气所造成的景区基础设施受损，及时处置影响文物的安全隐患</t>
  </si>
  <si>
    <t>实施紧急排危</t>
  </si>
  <si>
    <t>延长文物保存时间</t>
  </si>
  <si>
    <t>观众更好参观文物</t>
  </si>
  <si>
    <t>皇泽寺博物馆乡村振兴工作经费</t>
  </si>
  <si>
    <t>驻村工作队队员生活补助、办公经费及帮扶工作经费。</t>
  </si>
  <si>
    <t>驻村时间</t>
  </si>
  <si>
    <t>天/月</t>
  </si>
  <si>
    <t>生活补助标准</t>
  </si>
  <si>
    <t>元/天</t>
  </si>
  <si>
    <t>驻村工作队队员生活补助、办公经费及帮扶工作经费</t>
  </si>
  <si>
    <t>乡村振兴工作</t>
  </si>
  <si>
    <t>信息化建设费用</t>
  </si>
  <si>
    <t>根据（广文旅产领办发【2014】14号）文件、《广元市文化和旅游产业领导小组办公室关于评选第一批广元市智慧旅游示范景区和第一批广元市研学旅行示范基地的通知》精神。信息化系统维修维护费</t>
  </si>
  <si>
    <t>信息化系统维修维护费</t>
  </si>
  <si>
    <t>对方便游客效率方面的影响程度</t>
  </si>
  <si>
    <t>智能售检票系统节约纸质门票</t>
  </si>
  <si>
    <t>系统运行成本</t>
  </si>
  <si>
    <t xml:space="preserve"> 万元</t>
  </si>
  <si>
    <t>社会公众或服务对象对项目实施效果的满意程度</t>
  </si>
  <si>
    <t>广元市文化馆</t>
  </si>
  <si>
    <t>市民大舞台不少于4场次、免费开放汇报2场次、线上课堂6期、蒲公英文化志愿者为公共文化服务线上线下不少于10000人次。</t>
  </si>
  <si>
    <t>市民大舞台场次</t>
  </si>
  <si>
    <t>免费开放汇报场次</t>
  </si>
  <si>
    <t>蒲公英文化志愿者服务线上线下人次</t>
  </si>
  <si>
    <t>“学吧”线上艺术普及课程</t>
  </si>
  <si>
    <t>期</t>
  </si>
  <si>
    <t xml:space="preserve"> 实施方案制订</t>
  </si>
  <si>
    <t>计划完成时间</t>
  </si>
  <si>
    <t xml:space="preserve"> 目标绩效制订</t>
  </si>
  <si>
    <t xml:space="preserve"> 保障全年免费开放正常运转天数</t>
  </si>
  <si>
    <t xml:space="preserve"> 按照公共服务标准和均等化，给广大市民提供优质的文化产品。</t>
  </si>
  <si>
    <t xml:space="preserve"> 指标1：群众满意度</t>
  </si>
  <si>
    <t>﹪</t>
  </si>
  <si>
    <t xml:space="preserve"> 指标2：群众评价</t>
  </si>
  <si>
    <t>精品节目创作</t>
  </si>
  <si>
    <t>2个精品节目打造，培养精品文艺团队；广场舞推广；在春节、女儿节、国庆、元旦等主题文化活动中推广</t>
  </si>
  <si>
    <t xml:space="preserve"> 精品节目提升打造</t>
  </si>
  <si>
    <t>培养精品文艺团队</t>
  </si>
  <si>
    <t>广场舞推广</t>
  </si>
  <si>
    <t>支</t>
  </si>
  <si>
    <t>实施方案制订</t>
  </si>
  <si>
    <t xml:space="preserve"> 完成时间</t>
  </si>
  <si>
    <t>精品创作经费</t>
  </si>
  <si>
    <t xml:space="preserve"> 提升服务质量，丰富文化生活</t>
  </si>
  <si>
    <t>％</t>
  </si>
  <si>
    <t>乡村振兴经费</t>
  </si>
  <si>
    <t xml:space="preserve">
 驻村第一书记、工作队员生活补贴、工作经费按时发放到位。</t>
  </si>
  <si>
    <t>天／月</t>
  </si>
  <si>
    <t>元／天</t>
  </si>
  <si>
    <t>不返贫</t>
  </si>
  <si>
    <t>脱贫工作</t>
  </si>
  <si>
    <t xml:space="preserve"> 指标：群众认可度及满意度</t>
  </si>
  <si>
    <t>广元市非物质文化遗保护中心</t>
  </si>
  <si>
    <t>非遗项目传承保护及数据库建设经费</t>
  </si>
  <si>
    <t>组织非遗部训、指导县区工作、组织学习考察、非遗项目资料收集整理</t>
  </si>
  <si>
    <t>组织非遗掊训</t>
  </si>
  <si>
    <t>指导县区工作</t>
  </si>
  <si>
    <t>组织学习、考察</t>
  </si>
  <si>
    <t>非遗项目资料收集、整理</t>
  </si>
  <si>
    <t>唤起社会保护优秀传统文化的意识</t>
  </si>
  <si>
    <t>优良中差</t>
  </si>
  <si>
    <t>织织非遗培训</t>
  </si>
  <si>
    <t>满意度</t>
  </si>
  <si>
    <t>服务对象</t>
  </si>
  <si>
    <t>传承人满意度</t>
  </si>
  <si>
    <t>广元市美术馆</t>
  </si>
  <si>
    <t>市美术馆免费开放地方配套资金</t>
  </si>
  <si>
    <t xml:space="preserve">通过项目实施，完成美术馆免费开放正常运转
</t>
  </si>
  <si>
    <t>征集作品</t>
  </si>
  <si>
    <t>件</t>
  </si>
  <si>
    <t>劳务派遣费及临聘人员工资及物管费保证正常运转</t>
  </si>
  <si>
    <t>吸引观众人数（含线上线下）</t>
  </si>
  <si>
    <t>等于</t>
  </si>
  <si>
    <t xml:space="preserve">保障设施设备正常运转天数 
</t>
  </si>
  <si>
    <t>作品安全保障率</t>
  </si>
  <si>
    <t>美术馆安全运行率</t>
  </si>
  <si>
    <t xml:space="preserve"> 保障设施设备正常运转,为观众提供良好的参观环境</t>
  </si>
  <si>
    <t>优良差</t>
  </si>
  <si>
    <t xml:space="preserve"> 美术意识形态保护宣传影响</t>
  </si>
  <si>
    <t>可持续性影响指标</t>
  </si>
  <si>
    <t xml:space="preserve">对促进我市精神文明建设的影响程度 
</t>
  </si>
  <si>
    <t>长期有效促进我市精神文明建设</t>
  </si>
  <si>
    <t xml:space="preserve">公众众满意度 
</t>
  </si>
  <si>
    <t>附件5</t>
  </si>
  <si>
    <r>
      <rPr>
        <sz val="22"/>
        <color rgb="FF000000"/>
        <rFont val="方正小标宋简体"/>
        <charset val="134"/>
      </rPr>
      <t xml:space="preserve">部门预算整体支出绩效目标表 
 </t>
    </r>
    <r>
      <rPr>
        <sz val="16"/>
        <color indexed="8"/>
        <rFont val="方正小标宋简体"/>
        <charset val="134"/>
      </rPr>
      <t xml:space="preserve">   （2023年度）</t>
    </r>
  </si>
  <si>
    <t xml:space="preserve">  填报部门（单位）：广元市文化广播电视和旅游局                                                          金额单位：万元</t>
  </si>
  <si>
    <t>部门名称</t>
  </si>
  <si>
    <t>年度主要任务</t>
  </si>
  <si>
    <t>任务名称</t>
  </si>
  <si>
    <t>主要内容</t>
  </si>
  <si>
    <t>人员支出保障</t>
  </si>
  <si>
    <t>保障在职人员，离退休人员，遗属人员工资福利支出</t>
  </si>
  <si>
    <t>机关运转保障</t>
  </si>
  <si>
    <t>保障机关运转，工会活动，党建活动等正常开展</t>
  </si>
  <si>
    <t>向上争取项目资金</t>
  </si>
  <si>
    <t>完成到京到省对接工作，积极向中央、省级部门争取项目资金。</t>
  </si>
  <si>
    <t>完成乡村振兴驻村帮扶工作，深入开展入户走访，巩固脱贫攻坚成果与乡村振兴有效衔接，助力脱贫户增收，配合镇村开展疫情防控，安全维稳等工作。</t>
  </si>
  <si>
    <t>文物保护工作</t>
  </si>
  <si>
    <t>管理和指导全市文物保护利用工作，组织协调重大文物保护、考古项目的实施，组织开展文物资源调查和文物保护单位的遴选、申报工作，协调、指导和监督全市文物安全工作。扎实做好第七批市级非遗代表性项目和传承人推荐申报工作。开展好“文化和自然遗产日”等品牌活动。促进非遗与旅游深度融合，深度挖掘并打造非遗主题旅游线路。</t>
  </si>
  <si>
    <t>文旅康养产业发展工作</t>
  </si>
  <si>
    <t>1.文旅康养产业研究，编制文旅康养产业图谱。2.文旅康养产业经济运行调度，开展“四个一批”项目拉练评比、督导督办。3.规上文旅企业服务，培育入规企业、解决企业发展难题。4.文旅康养项目招引，策划包装文旅康养项目、招引项目，推动招商引资项目落地，推动重点项目进度。5.培训文化旅游行业市场新业态，促进文旅消费。6.文旅康养产业品牌创建，推进天府旅游名县、天府旅游名县候选县、国家A级旅游景区、省级旅游度假区创建，天府旅游名牌创建，培育和评选。</t>
  </si>
  <si>
    <t>公共文化服务体系建设工作</t>
  </si>
  <si>
    <t>一是督促指导全市8个文化馆、8个公共图书馆、5个美术馆、5个博物馆（纪念馆）和198个乡镇（街道）文化站免费开放；二是持续推进文化馆图书馆评估定级补短板，按进度完成图书馆评估定级相关工作，确保全市8个公共图书馆全部达到国家标准；三是组织各县区持续开展四个一批、政府向社会力量购买服务等项目和品牌申报。四是督促指导14808个村广播电视运行维护工作；五是广播电视信号安全传输保障；六是不断拓展全市应急广播功能，实现广播电视综合人口覆盖率达96%以上。</t>
  </si>
  <si>
    <t>文旅行业市场管理工作</t>
  </si>
  <si>
    <t>1.市场秩序监管和质量提升；2.市场培育和品牌建设；3.落实森林防灭火、防汛抗旱、安全生产及疫情防控行业监管责任；4.落实行业统计工作；</t>
  </si>
  <si>
    <t>文化旅游宣传推广工作</t>
  </si>
  <si>
    <t>一是加大“走出去”宣传推广力度。二是强化“请进来”宣传营销力度。三是强化区域合作，实现协同发展。四是强化融媒体运用，形成宣传营销矩阵。</t>
  </si>
  <si>
    <t>完成文化艺术中心经营管理权移交协议约定的运行维护补助等后续工作。</t>
  </si>
  <si>
    <t>年度部门整体支出预算</t>
  </si>
  <si>
    <t>资金总额</t>
  </si>
  <si>
    <t>财政拨款</t>
  </si>
  <si>
    <t>其他资金</t>
  </si>
  <si>
    <t>年度总体目标</t>
  </si>
  <si>
    <t>年度绩效指标</t>
  </si>
  <si>
    <t>指标值（包含数字及文字描述）</t>
  </si>
  <si>
    <t>保障人员数量</t>
  </si>
  <si>
    <t>118人</t>
  </si>
  <si>
    <t>保障机关正常运转</t>
  </si>
  <si>
    <t>全年</t>
  </si>
  <si>
    <t>省下、市下考核目标完成率</t>
  </si>
  <si>
    <t>大于等于100%</t>
  </si>
  <si>
    <t>推进文旅行业经济高质量发展，助力全市经济更上新台阶</t>
  </si>
  <si>
    <t>持续推进</t>
  </si>
  <si>
    <t>公共文化服务水平</t>
  </si>
  <si>
    <t>逐步提升</t>
  </si>
  <si>
    <t>繁荣文化艺术创作，丰富人民群众精神生活需求</t>
  </si>
  <si>
    <t>逐步加强</t>
  </si>
  <si>
    <t>发挥广播电视在疫情防控、森林防灭火、防汛减灾、政策宣讲、民风培育的巨大作用</t>
  </si>
  <si>
    <t>传承优秀文化传统，推进文化自信自强</t>
  </si>
  <si>
    <t>提升广元中国生态康养旅游名市，大蜀道国际旅游目的地知名度</t>
  </si>
  <si>
    <t>为建设四川北向东出桥头堡交通枢纽贡献广元航空力量</t>
  </si>
  <si>
    <t>大于等于95%</t>
  </si>
  <si>
    <t>游客满意度</t>
  </si>
  <si>
    <t>市场主体满意度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</si>
</sst>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59">
    <font>
      <sz val="11"/>
      <color indexed="8"/>
      <name val="宋体"/>
      <charset val="1"/>
      <scheme val="minor"/>
    </font>
    <font>
      <sz val="16"/>
      <color indexed="8"/>
      <name val="黑体"/>
      <charset val="134"/>
    </font>
    <font>
      <sz val="11"/>
      <color indexed="8"/>
      <name val="方正小标宋简体"/>
      <charset val="134"/>
    </font>
    <font>
      <sz val="11"/>
      <color indexed="8"/>
      <name val="宋体"/>
      <charset val="134"/>
    </font>
    <font>
      <sz val="11"/>
      <color indexed="8"/>
      <name val="宋体"/>
      <charset val="134"/>
      <scheme val="minor"/>
    </font>
    <font>
      <sz val="12"/>
      <name val="宋体"/>
      <charset val="134"/>
    </font>
    <font>
      <sz val="16"/>
      <name val="黑体"/>
      <charset val="134"/>
    </font>
    <font>
      <sz val="22"/>
      <color rgb="FF000000"/>
      <name val="方正小标宋简体"/>
      <charset val="134"/>
    </font>
    <font>
      <sz val="11"/>
      <color rgb="FF000000"/>
      <name val="宋体"/>
      <charset val="134"/>
    </font>
    <font>
      <b/>
      <sz val="11"/>
      <color rgb="FF000000"/>
      <name val="宋体"/>
      <charset val="134"/>
    </font>
    <font>
      <sz val="16"/>
      <name val="黑体"/>
      <family val="3"/>
      <charset val="134"/>
    </font>
    <font>
      <sz val="16"/>
      <name val="黑体"/>
      <charset val="134"/>
    </font>
    <font>
      <sz val="22"/>
      <name val="方正小标宋简体"/>
      <charset val="134"/>
    </font>
    <font>
      <sz val="11"/>
      <name val="宋体"/>
      <charset val="134"/>
    </font>
    <font>
      <sz val="18"/>
      <name val="宋体"/>
      <charset val="134"/>
    </font>
    <font>
      <sz val="9"/>
      <name val="宋体"/>
      <charset val="134"/>
    </font>
    <font>
      <sz val="9"/>
      <name val="宋体"/>
      <charset val="134"/>
      <scheme val="minor"/>
    </font>
    <font>
      <sz val="10"/>
      <name val="宋体"/>
      <charset val="134"/>
      <scheme val="minor"/>
    </font>
    <font>
      <sz val="11"/>
      <name val="宋体"/>
      <charset val="134"/>
      <scheme val="minor"/>
    </font>
    <font>
      <sz val="10"/>
      <name val="宋体"/>
      <charset val="134"/>
    </font>
    <font>
      <sz val="9"/>
      <name val="东文宋体"/>
      <charset val="134"/>
    </font>
    <font>
      <sz val="9"/>
      <name val="汉仪中秀体简"/>
      <charset val="134"/>
    </font>
    <font>
      <sz val="9"/>
      <name val="SimSun"/>
      <charset val="134"/>
    </font>
    <font>
      <strike/>
      <sz val="9"/>
      <name val="宋体"/>
      <charset val="134"/>
    </font>
    <font>
      <sz val="9"/>
      <name val="等线"/>
      <charset val="134"/>
    </font>
    <font>
      <sz val="9.85"/>
      <name val="宋体"/>
      <charset val="134"/>
    </font>
    <font>
      <sz val="9"/>
      <color rgb="FF000000"/>
      <name val="宋体"/>
      <charset val="134"/>
    </font>
    <font>
      <b/>
      <sz val="16"/>
      <color rgb="FF000000"/>
      <name val="宋体"/>
      <charset val="134"/>
    </font>
    <font>
      <b/>
      <sz val="9"/>
      <color rgb="FF000000"/>
      <name val="宋体"/>
      <charset val="134"/>
    </font>
    <font>
      <sz val="9"/>
      <color rgb="FF000000"/>
      <name val="SimSun"/>
      <charset val="134"/>
    </font>
    <font>
      <sz val="11"/>
      <color rgb="FF000000"/>
      <name val="SimSun"/>
      <charset val="134"/>
    </font>
    <font>
      <b/>
      <sz val="16"/>
      <color rgb="FF000000"/>
      <name val="黑体"/>
      <charset val="134"/>
    </font>
    <font>
      <b/>
      <sz val="11"/>
      <color indexed="8"/>
      <name val="宋体"/>
      <charset val="1"/>
      <scheme val="minor"/>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indexed="8"/>
      <name val="方正小标宋简体"/>
      <charset val="134"/>
    </font>
    <font>
      <sz val="16"/>
      <name val="方正小标宋简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indexed="8"/>
      </right>
      <top/>
      <bottom/>
      <diagonal/>
    </border>
    <border>
      <left style="thin">
        <color auto="1"/>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auto="1"/>
      </top>
      <bottom/>
      <diagonal/>
    </border>
    <border>
      <left style="thin">
        <color indexed="8"/>
      </left>
      <right style="thin">
        <color indexed="8"/>
      </right>
      <top/>
      <bottom/>
      <diagonal/>
    </border>
    <border>
      <left style="thin">
        <color auto="1"/>
      </left>
      <right style="thin">
        <color indexed="8"/>
      </right>
      <top/>
      <bottom style="thin">
        <color auto="1"/>
      </bottom>
      <diagonal/>
    </border>
    <border>
      <left style="thin">
        <color indexed="8"/>
      </left>
      <right style="thin">
        <color indexed="8"/>
      </right>
      <top/>
      <bottom style="thin">
        <color auto="1"/>
      </bottom>
      <diagonal/>
    </border>
    <border>
      <left style="thin">
        <color auto="1"/>
      </left>
      <right/>
      <top/>
      <bottom style="thin">
        <color auto="1"/>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42" fontId="37" fillId="0" borderId="0" applyFont="0" applyFill="0" applyBorder="0" applyAlignment="0" applyProtection="0">
      <alignment vertical="center"/>
    </xf>
    <xf numFmtId="0" fontId="38" fillId="4" borderId="0" applyNumberFormat="0" applyBorder="0" applyAlignment="0" applyProtection="0">
      <alignment vertical="center"/>
    </xf>
    <xf numFmtId="0" fontId="39" fillId="5" borderId="30"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8" fillId="6" borderId="0" applyNumberFormat="0" applyBorder="0" applyAlignment="0" applyProtection="0">
      <alignment vertical="center"/>
    </xf>
    <xf numFmtId="0" fontId="37" fillId="0" borderId="0"/>
    <xf numFmtId="0" fontId="40" fillId="7" borderId="0" applyNumberFormat="0" applyBorder="0" applyAlignment="0" applyProtection="0">
      <alignment vertical="center"/>
    </xf>
    <xf numFmtId="43" fontId="37" fillId="0" borderId="0" applyFont="0" applyFill="0" applyBorder="0" applyAlignment="0" applyProtection="0">
      <alignment vertical="center"/>
    </xf>
    <xf numFmtId="0" fontId="41" fillId="8"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0"/>
    <xf numFmtId="0" fontId="5" fillId="0" borderId="0"/>
    <xf numFmtId="9" fontId="37" fillId="0" borderId="0" applyFont="0" applyFill="0" applyBorder="0" applyAlignment="0" applyProtection="0">
      <alignment vertical="center"/>
    </xf>
    <xf numFmtId="0" fontId="43" fillId="0" borderId="0" applyNumberFormat="0" applyFill="0" applyBorder="0" applyAlignment="0" applyProtection="0">
      <alignment vertical="center"/>
    </xf>
    <xf numFmtId="0" fontId="37" fillId="9" borderId="31" applyNumberFormat="0" applyFont="0" applyAlignment="0" applyProtection="0">
      <alignment vertical="center"/>
    </xf>
    <xf numFmtId="0" fontId="41" fillId="1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 fillId="0" borderId="0"/>
    <xf numFmtId="0" fontId="48" fillId="0" borderId="32" applyNumberFormat="0" applyFill="0" applyAlignment="0" applyProtection="0">
      <alignment vertical="center"/>
    </xf>
    <xf numFmtId="0" fontId="49" fillId="0" borderId="32" applyNumberFormat="0" applyFill="0" applyAlignment="0" applyProtection="0">
      <alignment vertical="center"/>
    </xf>
    <xf numFmtId="0" fontId="41" fillId="11" borderId="0" applyNumberFormat="0" applyBorder="0" applyAlignment="0" applyProtection="0">
      <alignment vertical="center"/>
    </xf>
    <xf numFmtId="0" fontId="44" fillId="0" borderId="33" applyNumberFormat="0" applyFill="0" applyAlignment="0" applyProtection="0">
      <alignment vertical="center"/>
    </xf>
    <xf numFmtId="0" fontId="41" fillId="12" borderId="0" applyNumberFormat="0" applyBorder="0" applyAlignment="0" applyProtection="0">
      <alignment vertical="center"/>
    </xf>
    <xf numFmtId="0" fontId="50" fillId="13" borderId="34" applyNumberFormat="0" applyAlignment="0" applyProtection="0">
      <alignment vertical="center"/>
    </xf>
    <xf numFmtId="0" fontId="51" fillId="13" borderId="30" applyNumberFormat="0" applyAlignment="0" applyProtection="0">
      <alignment vertical="center"/>
    </xf>
    <xf numFmtId="0" fontId="37" fillId="0" borderId="0"/>
    <xf numFmtId="0" fontId="52" fillId="14" borderId="35" applyNumberFormat="0" applyAlignment="0" applyProtection="0">
      <alignment vertical="center"/>
    </xf>
    <xf numFmtId="0" fontId="37" fillId="0" borderId="0"/>
    <xf numFmtId="0" fontId="38" fillId="15" borderId="0" applyNumberFormat="0" applyBorder="0" applyAlignment="0" applyProtection="0">
      <alignment vertical="center"/>
    </xf>
    <xf numFmtId="0" fontId="41" fillId="16" borderId="0" applyNumberFormat="0" applyBorder="0" applyAlignment="0" applyProtection="0">
      <alignment vertical="center"/>
    </xf>
    <xf numFmtId="0" fontId="53" fillId="0" borderId="36" applyNumberFormat="0" applyFill="0" applyAlignment="0" applyProtection="0">
      <alignment vertical="center"/>
    </xf>
    <xf numFmtId="0" fontId="54" fillId="0" borderId="37" applyNumberFormat="0" applyFill="0" applyAlignment="0" applyProtection="0">
      <alignment vertical="center"/>
    </xf>
    <xf numFmtId="0" fontId="55" fillId="17" borderId="0" applyNumberFormat="0" applyBorder="0" applyAlignment="0" applyProtection="0">
      <alignment vertical="center"/>
    </xf>
    <xf numFmtId="0" fontId="37" fillId="0" borderId="0"/>
    <xf numFmtId="0" fontId="37" fillId="0" borderId="0"/>
    <xf numFmtId="0" fontId="56" fillId="18" borderId="0" applyNumberFormat="0" applyBorder="0" applyAlignment="0" applyProtection="0">
      <alignment vertical="center"/>
    </xf>
    <xf numFmtId="0" fontId="38" fillId="19" borderId="0" applyNumberFormat="0" applyBorder="0" applyAlignment="0" applyProtection="0">
      <alignment vertical="center"/>
    </xf>
    <xf numFmtId="0" fontId="41" fillId="20" borderId="0" applyNumberFormat="0" applyBorder="0" applyAlignment="0" applyProtection="0">
      <alignment vertical="center"/>
    </xf>
    <xf numFmtId="0" fontId="37" fillId="0" borderId="0"/>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41" fillId="29" borderId="0" applyNumberFormat="0" applyBorder="0" applyAlignment="0" applyProtection="0">
      <alignment vertical="center"/>
    </xf>
    <xf numFmtId="0" fontId="38"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38" fillId="33" borderId="0" applyNumberFormat="0" applyBorder="0" applyAlignment="0" applyProtection="0">
      <alignment vertical="center"/>
    </xf>
    <xf numFmtId="0" fontId="41" fillId="34" borderId="0" applyNumberFormat="0" applyBorder="0" applyAlignment="0" applyProtection="0">
      <alignment vertical="center"/>
    </xf>
    <xf numFmtId="0" fontId="37" fillId="0" borderId="0"/>
    <xf numFmtId="0" fontId="37" fillId="0" borderId="0"/>
    <xf numFmtId="0" fontId="37"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alignment vertical="center"/>
    </xf>
    <xf numFmtId="0" fontId="5" fillId="0" borderId="0"/>
    <xf numFmtId="0" fontId="5" fillId="0" borderId="0"/>
    <xf numFmtId="0" fontId="3" fillId="0" borderId="0">
      <alignment vertical="center"/>
    </xf>
    <xf numFmtId="0" fontId="3" fillId="0" borderId="0">
      <alignment vertical="center"/>
    </xf>
    <xf numFmtId="0" fontId="3" fillId="0" borderId="0">
      <alignment vertical="center"/>
    </xf>
  </cellStyleXfs>
  <cellXfs count="228">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xf numFmtId="0" fontId="6" fillId="0" borderId="0" xfId="0" applyFont="1" applyFill="1" applyBorder="1" applyAlignment="1"/>
    <xf numFmtId="0" fontId="7" fillId="0" borderId="0"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horizontal="righ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wrapText="1"/>
    </xf>
    <xf numFmtId="0" fontId="14" fillId="0" borderId="8" xfId="0" applyFont="1" applyFill="1" applyBorder="1" applyAlignment="1">
      <alignment horizontal="center" wrapText="1"/>
    </xf>
    <xf numFmtId="0" fontId="13" fillId="0" borderId="5" xfId="0" applyFont="1" applyFill="1" applyBorder="1" applyAlignment="1">
      <alignment horizontal="center" wrapText="1"/>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4" fontId="15" fillId="0" borderId="12" xfId="0"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9" fontId="16" fillId="0" borderId="9"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176" fontId="16" fillId="0" borderId="9" xfId="0" applyNumberFormat="1" applyFont="1" applyFill="1" applyBorder="1" applyAlignment="1">
      <alignment horizontal="center" vertical="center"/>
    </xf>
    <xf numFmtId="0" fontId="5" fillId="0" borderId="10" xfId="62" applyFont="1" applyFill="1" applyBorder="1" applyAlignment="1">
      <alignment horizontal="center" vertical="center" wrapText="1"/>
    </xf>
    <xf numFmtId="0" fontId="5" fillId="0" borderId="9" xfId="62" applyFont="1" applyFill="1" applyBorder="1" applyAlignment="1">
      <alignment vertical="center" wrapText="1"/>
    </xf>
    <xf numFmtId="0" fontId="5" fillId="0" borderId="9" xfId="62" applyFont="1" applyFill="1" applyBorder="1" applyAlignment="1">
      <alignment horizontal="center" vertical="center" wrapText="1"/>
    </xf>
    <xf numFmtId="0" fontId="15"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15" fillId="0" borderId="9" xfId="0" applyNumberFormat="1" applyFont="1" applyFill="1" applyBorder="1" applyAlignment="1" applyProtection="1">
      <alignment horizontal="center" vertical="center" wrapText="1"/>
    </xf>
    <xf numFmtId="9" fontId="16" fillId="0" borderId="9" xfId="0" applyNumberFormat="1" applyFont="1" applyFill="1" applyBorder="1" applyAlignment="1">
      <alignment horizontal="center" vertical="center"/>
    </xf>
    <xf numFmtId="0" fontId="15" fillId="0" borderId="9" xfId="0" applyNumberFormat="1" applyFont="1" applyFill="1" applyBorder="1" applyAlignment="1" applyProtection="1">
      <alignment horizontal="center"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10" xfId="0" applyFont="1" applyFill="1" applyBorder="1" applyAlignment="1">
      <alignment horizontal="left" vertical="center" wrapText="1"/>
    </xf>
    <xf numFmtId="0" fontId="16" fillId="0" borderId="9" xfId="60" applyFont="1" applyFill="1" applyBorder="1" applyAlignment="1">
      <alignment horizontal="center" vertical="center"/>
    </xf>
    <xf numFmtId="0" fontId="16" fillId="0" borderId="9" xfId="20" applyFont="1" applyFill="1" applyBorder="1" applyAlignment="1">
      <alignment horizontal="center" vertical="center"/>
    </xf>
    <xf numFmtId="0" fontId="16" fillId="0" borderId="9" xfId="31" applyFont="1" applyFill="1" applyBorder="1" applyAlignment="1">
      <alignment horizontal="center" vertical="center" wrapText="1"/>
    </xf>
    <xf numFmtId="0" fontId="16" fillId="0" borderId="9" xfId="63" applyFont="1" applyFill="1" applyBorder="1" applyAlignment="1">
      <alignment horizontal="center" vertical="center"/>
    </xf>
    <xf numFmtId="0" fontId="15" fillId="0" borderId="11" xfId="0" applyFont="1" applyFill="1" applyBorder="1" applyAlignment="1">
      <alignment horizontal="left" vertical="center" wrapText="1"/>
    </xf>
    <xf numFmtId="0" fontId="16" fillId="0" borderId="9" xfId="31"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9" xfId="23" applyFont="1" applyFill="1" applyBorder="1" applyAlignment="1">
      <alignment horizontal="center" vertical="center" wrapText="1"/>
    </xf>
    <xf numFmtId="4" fontId="15" fillId="0" borderId="9" xfId="23" applyNumberFormat="1" applyFont="1" applyFill="1" applyBorder="1" applyAlignment="1">
      <alignment horizontal="center" vertical="center" wrapText="1"/>
    </xf>
    <xf numFmtId="0" fontId="16" fillId="0" borderId="9" xfId="66" applyFont="1" applyFill="1" applyBorder="1" applyAlignment="1">
      <alignment horizontal="center" vertical="center"/>
    </xf>
    <xf numFmtId="0" fontId="16" fillId="0" borderId="9" xfId="40" applyFont="1" applyFill="1" applyBorder="1" applyAlignment="1">
      <alignment horizontal="center" vertical="center"/>
    </xf>
    <xf numFmtId="0" fontId="16" fillId="0" borderId="9" xfId="61" applyFont="1" applyFill="1" applyBorder="1" applyAlignment="1">
      <alignment horizontal="center" vertical="center" wrapText="1"/>
    </xf>
    <xf numFmtId="0" fontId="16" fillId="0" borderId="9" xfId="67" applyFont="1" applyFill="1" applyBorder="1" applyAlignment="1">
      <alignment horizontal="center" vertical="center"/>
    </xf>
    <xf numFmtId="4" fontId="15" fillId="0" borderId="10" xfId="0" applyNumberFormat="1" applyFont="1" applyFill="1" applyBorder="1" applyAlignment="1">
      <alignment horizontal="center" vertical="center" wrapText="1"/>
    </xf>
    <xf numFmtId="0" fontId="16" fillId="0" borderId="9" xfId="68" applyFont="1" applyFill="1" applyBorder="1" applyAlignment="1">
      <alignment horizontal="center" vertical="center"/>
    </xf>
    <xf numFmtId="0" fontId="16" fillId="0" borderId="9" xfId="69" applyFont="1" applyFill="1" applyBorder="1" applyAlignment="1">
      <alignment horizontal="center" vertical="center"/>
    </xf>
    <xf numFmtId="0" fontId="16" fillId="0" borderId="9" xfId="71" applyFont="1" applyFill="1" applyBorder="1" applyAlignment="1">
      <alignment horizontal="center" vertical="center" wrapText="1"/>
    </xf>
    <xf numFmtId="0" fontId="16" fillId="0" borderId="9" xfId="72" applyFont="1" applyFill="1" applyBorder="1" applyAlignment="1">
      <alignment horizontal="center" vertical="center"/>
    </xf>
    <xf numFmtId="4" fontId="15" fillId="0" borderId="11" xfId="0" applyNumberFormat="1" applyFont="1" applyFill="1" applyBorder="1" applyAlignment="1">
      <alignment horizontal="center" vertical="center" wrapText="1"/>
    </xf>
    <xf numFmtId="0" fontId="16" fillId="0" borderId="9" xfId="71" applyFont="1" applyFill="1" applyBorder="1" applyAlignment="1">
      <alignment horizontal="left" vertical="center" wrapText="1"/>
    </xf>
    <xf numFmtId="4" fontId="15" fillId="0" borderId="1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16" fillId="0" borderId="9" xfId="44" applyFont="1" applyFill="1" applyBorder="1" applyAlignment="1">
      <alignment horizontal="center" vertical="center"/>
    </xf>
    <xf numFmtId="0" fontId="16" fillId="0" borderId="9" xfId="59" applyFont="1" applyFill="1" applyBorder="1" applyAlignment="1">
      <alignment horizontal="center" vertical="center"/>
    </xf>
    <xf numFmtId="0" fontId="16" fillId="0" borderId="9" xfId="12" applyFont="1" applyFill="1" applyBorder="1" applyAlignment="1">
      <alignment horizontal="center" vertical="center"/>
    </xf>
    <xf numFmtId="0" fontId="16" fillId="0" borderId="9" xfId="64" applyFont="1" applyFill="1" applyBorder="1" applyAlignment="1">
      <alignment horizontal="center" vertical="center"/>
    </xf>
    <xf numFmtId="0" fontId="16" fillId="0" borderId="9" xfId="65" applyFont="1" applyFill="1" applyBorder="1" applyAlignment="1">
      <alignment horizontal="center" vertical="center"/>
    </xf>
    <xf numFmtId="0" fontId="16" fillId="0" borderId="9" xfId="39" applyFont="1" applyFill="1" applyBorder="1" applyAlignment="1">
      <alignment horizontal="center" vertical="center"/>
    </xf>
    <xf numFmtId="0" fontId="16" fillId="0" borderId="9" xfId="7" applyFont="1" applyFill="1" applyBorder="1" applyAlignment="1">
      <alignment horizontal="center" vertical="center"/>
    </xf>
    <xf numFmtId="0" fontId="16" fillId="0" borderId="9" xfId="33" applyFont="1" applyFill="1" applyBorder="1" applyAlignment="1">
      <alignment horizontal="center" vertical="center"/>
    </xf>
    <xf numFmtId="0" fontId="16" fillId="0" borderId="9" xfId="7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7" xfId="0" applyFont="1" applyFill="1" applyBorder="1" applyAlignment="1">
      <alignment horizontal="center" vertical="center" wrapText="1"/>
    </xf>
    <xf numFmtId="4" fontId="15" fillId="0" borderId="9" xfId="0" applyNumberFormat="1" applyFont="1" applyFill="1" applyBorder="1" applyAlignment="1">
      <alignment horizontal="right" vertical="center" wrapText="1"/>
    </xf>
    <xf numFmtId="0" fontId="15" fillId="0" borderId="18"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15" fillId="0" borderId="15" xfId="0" applyNumberFormat="1" applyFont="1" applyFill="1" applyBorder="1" applyAlignment="1">
      <alignment horizontal="left" vertical="center" wrapText="1"/>
    </xf>
    <xf numFmtId="2" fontId="15" fillId="0" borderId="15" xfId="0" applyNumberFormat="1" applyFont="1" applyFill="1" applyBorder="1" applyAlignment="1">
      <alignment horizontal="left" vertical="center" wrapText="1"/>
    </xf>
    <xf numFmtId="0" fontId="24" fillId="0" borderId="9" xfId="0" applyFont="1" applyFill="1" applyBorder="1" applyAlignment="1">
      <alignment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shrinkToFi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vertical="center"/>
    </xf>
    <xf numFmtId="0" fontId="25" fillId="0" borderId="9" xfId="0" applyFont="1" applyFill="1" applyBorder="1" applyAlignment="1">
      <alignment vertical="center" wrapText="1"/>
    </xf>
    <xf numFmtId="0" fontId="24" fillId="0" borderId="9" xfId="0" applyNumberFormat="1" applyFont="1" applyFill="1" applyBorder="1" applyAlignment="1">
      <alignment vertical="center"/>
    </xf>
    <xf numFmtId="0" fontId="24" fillId="0" borderId="9"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0" fontId="15" fillId="0" borderId="9" xfId="0" applyFont="1" applyFill="1" applyBorder="1" applyAlignment="1">
      <alignment vertical="center" wrapText="1"/>
    </xf>
    <xf numFmtId="49" fontId="15"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9" xfId="31" applyFont="1" applyFill="1" applyBorder="1" applyAlignment="1">
      <alignment vertical="center" wrapText="1"/>
    </xf>
    <xf numFmtId="0" fontId="16" fillId="0" borderId="9" xfId="31" applyFont="1" applyFill="1" applyBorder="1" applyAlignment="1">
      <alignment horizontal="center" vertical="center"/>
    </xf>
    <xf numFmtId="0" fontId="17" fillId="0" borderId="11" xfId="0" applyFont="1" applyFill="1" applyBorder="1" applyAlignment="1">
      <alignment horizontal="center" vertical="center" wrapText="1"/>
    </xf>
    <xf numFmtId="49" fontId="17" fillId="0" borderId="9" xfId="13" applyNumberFormat="1" applyFont="1" applyBorder="1" applyAlignment="1">
      <alignment horizontal="center" vertical="center" wrapText="1"/>
    </xf>
    <xf numFmtId="0" fontId="17" fillId="0" borderId="12" xfId="0" applyFont="1" applyFill="1" applyBorder="1" applyAlignment="1">
      <alignment horizontal="center" vertical="center" wrapText="1"/>
    </xf>
    <xf numFmtId="0" fontId="17" fillId="0" borderId="9" xfId="0" applyFont="1" applyFill="1" applyBorder="1" applyAlignment="1">
      <alignment vertical="center" wrapText="1"/>
    </xf>
    <xf numFmtId="0" fontId="17" fillId="0" borderId="9" xfId="78" applyFont="1" applyBorder="1" applyAlignment="1">
      <alignment vertical="center" wrapText="1"/>
    </xf>
    <xf numFmtId="0" fontId="17" fillId="0" borderId="9" xfId="78" applyFont="1" applyBorder="1" applyAlignment="1">
      <alignment horizontal="center" vertical="center" wrapText="1"/>
    </xf>
    <xf numFmtId="0" fontId="17" fillId="0" borderId="9" xfId="73" applyFont="1" applyBorder="1" applyAlignment="1">
      <alignment vertical="center" wrapText="1"/>
    </xf>
    <xf numFmtId="0" fontId="17" fillId="0" borderId="9" xfId="73" applyFont="1" applyBorder="1" applyAlignment="1">
      <alignment horizontal="center" vertical="center" wrapText="1"/>
    </xf>
    <xf numFmtId="0" fontId="17" fillId="0" borderId="23" xfId="0" applyFont="1" applyFill="1" applyBorder="1" applyAlignment="1">
      <alignment vertical="center" wrapText="1"/>
    </xf>
    <xf numFmtId="0" fontId="17" fillId="0" borderId="9" xfId="13" applyFont="1" applyBorder="1" applyAlignment="1">
      <alignment vertical="center" wrapText="1"/>
    </xf>
    <xf numFmtId="0" fontId="17" fillId="0" borderId="9" xfId="74" applyFont="1" applyBorder="1" applyAlignment="1">
      <alignment vertical="center" wrapText="1"/>
    </xf>
    <xf numFmtId="0" fontId="17" fillId="0" borderId="9" xfId="74" applyFont="1" applyBorder="1" applyAlignment="1">
      <alignment horizontal="center" vertical="center" wrapText="1"/>
    </xf>
    <xf numFmtId="0" fontId="17" fillId="0" borderId="13" xfId="0" applyFont="1" applyFill="1" applyBorder="1" applyAlignment="1">
      <alignment vertical="center" wrapText="1"/>
    </xf>
    <xf numFmtId="0" fontId="16" fillId="0" borderId="9" xfId="31" applyFont="1" applyFill="1" applyBorder="1" applyAlignment="1">
      <alignment vertical="center"/>
    </xf>
    <xf numFmtId="49" fontId="17" fillId="0" borderId="9" xfId="0" applyNumberFormat="1" applyFont="1" applyFill="1" applyBorder="1" applyAlignment="1">
      <alignment horizontal="center" vertical="center" wrapText="1"/>
    </xf>
    <xf numFmtId="9" fontId="17" fillId="0" borderId="9" xfId="0" applyNumberFormat="1" applyFont="1" applyFill="1" applyBorder="1" applyAlignment="1">
      <alignment vertical="center" wrapText="1"/>
    </xf>
    <xf numFmtId="9" fontId="17" fillId="0" borderId="9" xfId="76" applyNumberFormat="1" applyFont="1" applyBorder="1" applyAlignment="1">
      <alignment vertical="center" wrapText="1"/>
    </xf>
    <xf numFmtId="49" fontId="17" fillId="0" borderId="9" xfId="76" applyNumberFormat="1" applyFont="1" applyBorder="1" applyAlignment="1">
      <alignment horizontal="center" vertical="center" wrapText="1"/>
    </xf>
    <xf numFmtId="0" fontId="17" fillId="0" borderId="9" xfId="78" applyFont="1" applyBorder="1" applyAlignment="1">
      <alignment vertical="center"/>
    </xf>
    <xf numFmtId="0" fontId="17" fillId="0" borderId="9" xfId="76" applyFont="1" applyBorder="1" applyAlignment="1">
      <alignment vertical="center" wrapText="1"/>
    </xf>
    <xf numFmtId="9" fontId="17" fillId="0" borderId="9" xfId="77" applyNumberFormat="1" applyFont="1" applyBorder="1" applyAlignment="1">
      <alignment vertical="center" wrapText="1"/>
    </xf>
    <xf numFmtId="49" fontId="17" fillId="0" borderId="9" xfId="77" applyNumberFormat="1" applyFont="1" applyBorder="1" applyAlignment="1">
      <alignment horizontal="center" vertical="center" wrapText="1"/>
    </xf>
    <xf numFmtId="0" fontId="17" fillId="0" borderId="9" xfId="75" applyFont="1" applyBorder="1" applyAlignment="1">
      <alignment vertical="center" wrapText="1"/>
    </xf>
    <xf numFmtId="49" fontId="17" fillId="0" borderId="9" xfId="75" applyNumberFormat="1" applyFont="1" applyBorder="1" applyAlignment="1">
      <alignment horizontal="center" vertical="center" wrapText="1"/>
    </xf>
    <xf numFmtId="176" fontId="17" fillId="0" borderId="9" xfId="75" applyNumberFormat="1" applyFont="1" applyBorder="1" applyAlignment="1">
      <alignment vertical="center" wrapText="1"/>
    </xf>
    <xf numFmtId="0" fontId="17" fillId="0" borderId="9" xfId="77" applyFont="1" applyBorder="1" applyAlignment="1">
      <alignment vertical="center" wrapText="1"/>
    </xf>
    <xf numFmtId="0" fontId="26" fillId="0" borderId="4" xfId="0" applyFont="1" applyBorder="1">
      <alignment vertical="center"/>
    </xf>
    <xf numFmtId="0" fontId="8" fillId="0" borderId="4" xfId="0" applyFont="1" applyBorder="1">
      <alignment vertical="center"/>
    </xf>
    <xf numFmtId="0" fontId="27" fillId="0" borderId="4" xfId="0" applyFont="1" applyBorder="1" applyAlignment="1">
      <alignment horizontal="center" vertical="center"/>
    </xf>
    <xf numFmtId="0" fontId="26" fillId="0" borderId="5" xfId="0" applyFont="1" applyBorder="1">
      <alignment vertical="center"/>
    </xf>
    <xf numFmtId="0" fontId="8" fillId="0" borderId="5" xfId="0" applyFont="1" applyBorder="1" applyAlignment="1">
      <alignment horizontal="left" vertical="center"/>
    </xf>
    <xf numFmtId="0" fontId="26" fillId="0" borderId="24" xfId="0" applyFont="1" applyBorder="1">
      <alignment vertical="center"/>
    </xf>
    <xf numFmtId="0" fontId="9" fillId="2" borderId="25" xfId="0" applyFont="1" applyFill="1" applyBorder="1" applyAlignment="1">
      <alignment horizontal="center" vertical="center"/>
    </xf>
    <xf numFmtId="0" fontId="26" fillId="0" borderId="24" xfId="0" applyFont="1" applyBorder="1" applyAlignment="1">
      <alignment vertical="center" wrapText="1"/>
    </xf>
    <xf numFmtId="0" fontId="28" fillId="0" borderId="24" xfId="0" applyFont="1" applyBorder="1">
      <alignment vertical="center"/>
    </xf>
    <xf numFmtId="0" fontId="9" fillId="0" borderId="25" xfId="0" applyFont="1" applyBorder="1" applyAlignment="1">
      <alignment horizontal="center" vertical="center"/>
    </xf>
    <xf numFmtId="4" fontId="9" fillId="0" borderId="25" xfId="0" applyNumberFormat="1" applyFont="1" applyBorder="1" applyAlignment="1">
      <alignment horizontal="right" vertical="center"/>
    </xf>
    <xf numFmtId="0" fontId="8" fillId="3" borderId="25" xfId="0" applyFont="1" applyFill="1" applyBorder="1" applyAlignment="1">
      <alignment horizontal="left" vertical="center"/>
    </xf>
    <xf numFmtId="0" fontId="9" fillId="3" borderId="25" xfId="0" applyFont="1" applyFill="1" applyBorder="1" applyAlignment="1">
      <alignment horizontal="left" vertical="center" wrapText="1"/>
    </xf>
    <xf numFmtId="4" fontId="8" fillId="0" borderId="25" xfId="0" applyNumberFormat="1" applyFont="1" applyBorder="1" applyAlignment="1">
      <alignment horizontal="right" vertical="center"/>
    </xf>
    <xf numFmtId="0" fontId="8" fillId="3" borderId="25" xfId="0" applyFont="1" applyFill="1" applyBorder="1" applyAlignment="1">
      <alignment horizontal="left" vertical="center" wrapText="1"/>
    </xf>
    <xf numFmtId="4" fontId="8" fillId="3" borderId="25" xfId="0" applyNumberFormat="1" applyFont="1" applyFill="1" applyBorder="1" applyAlignment="1">
      <alignment horizontal="right" vertical="center"/>
    </xf>
    <xf numFmtId="0" fontId="26" fillId="0" borderId="26" xfId="0" applyFont="1" applyBorder="1">
      <alignment vertical="center"/>
    </xf>
    <xf numFmtId="0" fontId="26" fillId="0" borderId="26" xfId="0" applyFont="1" applyBorder="1" applyAlignment="1">
      <alignment vertical="center" wrapText="1"/>
    </xf>
    <xf numFmtId="0" fontId="8" fillId="0" borderId="4" xfId="0" applyFont="1" applyBorder="1" applyAlignment="1">
      <alignment horizontal="right" vertical="center" wrapText="1"/>
    </xf>
    <xf numFmtId="0" fontId="8" fillId="0" borderId="5" xfId="0" applyFont="1" applyBorder="1" applyAlignment="1">
      <alignment horizontal="center" vertical="center"/>
    </xf>
    <xf numFmtId="0" fontId="26" fillId="0" borderId="6" xfId="0" applyFont="1" applyBorder="1">
      <alignment vertical="center"/>
    </xf>
    <xf numFmtId="0" fontId="26" fillId="0" borderId="27" xfId="0" applyFont="1" applyBorder="1">
      <alignment vertical="center"/>
    </xf>
    <xf numFmtId="0" fontId="26" fillId="0" borderId="27" xfId="0" applyFont="1" applyBorder="1" applyAlignment="1">
      <alignment vertical="center" wrapText="1"/>
    </xf>
    <xf numFmtId="0" fontId="28" fillId="0" borderId="27" xfId="0" applyFont="1" applyBorder="1" applyAlignment="1">
      <alignment vertical="center" wrapText="1"/>
    </xf>
    <xf numFmtId="0" fontId="26" fillId="0" borderId="28" xfId="0" applyFont="1" applyBorder="1" applyAlignment="1">
      <alignment vertical="center" wrapText="1"/>
    </xf>
    <xf numFmtId="0" fontId="29" fillId="0" borderId="4" xfId="0" applyFont="1" applyBorder="1" applyAlignment="1">
      <alignment vertical="center" wrapText="1"/>
    </xf>
    <xf numFmtId="0" fontId="26" fillId="0" borderId="4" xfId="0" applyFont="1" applyBorder="1" applyAlignment="1">
      <alignment vertical="center" wrapText="1"/>
    </xf>
    <xf numFmtId="0" fontId="9" fillId="2" borderId="25" xfId="0" applyFont="1" applyFill="1" applyBorder="1" applyAlignment="1">
      <alignment horizontal="center" vertical="center" wrapText="1"/>
    </xf>
    <xf numFmtId="0" fontId="30" fillId="0" borderId="4" xfId="0" applyFont="1" applyBorder="1" applyAlignment="1">
      <alignment horizontal="right" vertical="center" wrapText="1"/>
    </xf>
    <xf numFmtId="0" fontId="8" fillId="0" borderId="5" xfId="0" applyFont="1" applyBorder="1" applyAlignment="1">
      <alignment horizontal="right" vertical="center"/>
    </xf>
    <xf numFmtId="0" fontId="9" fillId="2" borderId="29" xfId="0" applyFont="1" applyFill="1" applyBorder="1" applyAlignment="1">
      <alignment horizontal="center" vertical="center"/>
    </xf>
    <xf numFmtId="0" fontId="22" fillId="0" borderId="0" xfId="0" applyFont="1" applyBorder="1" applyAlignment="1">
      <alignment vertical="center" wrapText="1"/>
    </xf>
    <xf numFmtId="0" fontId="9" fillId="0" borderId="29" xfId="0" applyFont="1" applyBorder="1" applyAlignment="1">
      <alignment horizontal="center" vertical="center"/>
    </xf>
    <xf numFmtId="4" fontId="9" fillId="0" borderId="29" xfId="0" applyNumberFormat="1" applyFont="1" applyBorder="1" applyAlignment="1">
      <alignment horizontal="right" vertical="center"/>
    </xf>
    <xf numFmtId="0" fontId="8" fillId="0" borderId="29" xfId="0" applyFont="1" applyBorder="1" applyAlignment="1">
      <alignment horizontal="center" vertical="center" wrapText="1"/>
    </xf>
    <xf numFmtId="0" fontId="8" fillId="0" borderId="29" xfId="0" applyFont="1" applyBorder="1" applyAlignment="1">
      <alignment horizontal="left" vertical="center"/>
    </xf>
    <xf numFmtId="0" fontId="8" fillId="0" borderId="29" xfId="0" applyFont="1" applyBorder="1" applyAlignment="1">
      <alignment horizontal="left" vertical="center" wrapText="1"/>
    </xf>
    <xf numFmtId="4" fontId="8" fillId="0" borderId="29" xfId="0" applyNumberFormat="1" applyFont="1" applyBorder="1" applyAlignment="1">
      <alignment horizontal="right" vertical="center"/>
    </xf>
    <xf numFmtId="0" fontId="29" fillId="0" borderId="27" xfId="0" applyFont="1" applyBorder="1" applyAlignment="1">
      <alignment vertical="center" wrapText="1"/>
    </xf>
    <xf numFmtId="0" fontId="29" fillId="0" borderId="26" xfId="0" applyFont="1" applyBorder="1" applyAlignment="1">
      <alignment vertical="center" wrapText="1"/>
    </xf>
    <xf numFmtId="0" fontId="29" fillId="0" borderId="28" xfId="0" applyFont="1" applyBorder="1" applyAlignment="1">
      <alignment vertical="center" wrapText="1"/>
    </xf>
    <xf numFmtId="0" fontId="29" fillId="0" borderId="5" xfId="0" applyFont="1" applyBorder="1" applyAlignment="1">
      <alignment vertical="center" wrapText="1"/>
    </xf>
    <xf numFmtId="0" fontId="8" fillId="0" borderId="25" xfId="0" applyFont="1" applyFill="1" applyBorder="1" applyAlignment="1">
      <alignment horizontal="left" vertical="center" wrapText="1"/>
    </xf>
    <xf numFmtId="0" fontId="26" fillId="0" borderId="7" xfId="0" applyFont="1" applyBorder="1" applyAlignment="1">
      <alignment vertical="center" wrapText="1"/>
    </xf>
    <xf numFmtId="0" fontId="26" fillId="0" borderId="5" xfId="0" applyFont="1" applyBorder="1" applyAlignment="1">
      <alignment vertical="center" wrapText="1"/>
    </xf>
    <xf numFmtId="0" fontId="29" fillId="0" borderId="24" xfId="0" applyFont="1" applyBorder="1" applyAlignment="1">
      <alignment vertical="center" wrapText="1"/>
    </xf>
    <xf numFmtId="0" fontId="29" fillId="0" borderId="6" xfId="0" applyFont="1" applyBorder="1" applyAlignment="1">
      <alignment vertical="center" wrapText="1"/>
    </xf>
    <xf numFmtId="0" fontId="30" fillId="0" borderId="4" xfId="0" applyFont="1" applyBorder="1">
      <alignment vertical="center"/>
    </xf>
    <xf numFmtId="0" fontId="29" fillId="0" borderId="4" xfId="0" applyFont="1" applyBorder="1">
      <alignment vertical="center"/>
    </xf>
    <xf numFmtId="0" fontId="30" fillId="0" borderId="4" xfId="0" applyFont="1" applyBorder="1" applyAlignment="1">
      <alignment horizontal="right" vertical="center"/>
    </xf>
    <xf numFmtId="0" fontId="31" fillId="0" borderId="4" xfId="0" applyFont="1" applyBorder="1" applyAlignment="1">
      <alignment horizontal="center" vertical="center"/>
    </xf>
    <xf numFmtId="0" fontId="29" fillId="0" borderId="5" xfId="0" applyFont="1" applyBorder="1">
      <alignment vertical="center"/>
    </xf>
    <xf numFmtId="0" fontId="30" fillId="0" borderId="5" xfId="0" applyFont="1" applyBorder="1" applyAlignment="1">
      <alignment horizontal="center" vertical="center"/>
    </xf>
    <xf numFmtId="0" fontId="29" fillId="0" borderId="24" xfId="0" applyFont="1" applyBorder="1">
      <alignment vertical="center"/>
    </xf>
    <xf numFmtId="0" fontId="29" fillId="0" borderId="26" xfId="0" applyFont="1" applyBorder="1">
      <alignment vertical="center"/>
    </xf>
    <xf numFmtId="0" fontId="32" fillId="0" borderId="0" xfId="0" applyFont="1">
      <alignment vertical="center"/>
    </xf>
    <xf numFmtId="10" fontId="0" fillId="0" borderId="0" xfId="0" applyNumberFormat="1" applyFont="1">
      <alignment vertical="center"/>
    </xf>
    <xf numFmtId="0" fontId="9" fillId="0" borderId="29" xfId="0" applyFont="1" applyBorder="1" applyAlignment="1">
      <alignment horizontal="center" vertical="center" wrapText="1"/>
    </xf>
    <xf numFmtId="0" fontId="33" fillId="0" borderId="27" xfId="0" applyFont="1" applyBorder="1" applyAlignment="1">
      <alignment vertical="center" wrapText="1"/>
    </xf>
    <xf numFmtId="0" fontId="33" fillId="0" borderId="24" xfId="0" applyFont="1" applyBorder="1" applyAlignment="1">
      <alignment vertical="center" wrapText="1"/>
    </xf>
    <xf numFmtId="0" fontId="33" fillId="0" borderId="29" xfId="0" applyFont="1" applyBorder="1" applyAlignment="1">
      <alignment vertical="center" wrapText="1"/>
    </xf>
    <xf numFmtId="0" fontId="34" fillId="0" borderId="24" xfId="0" applyFont="1" applyBorder="1" applyAlignment="1">
      <alignment vertical="center" wrapText="1"/>
    </xf>
    <xf numFmtId="0" fontId="34" fillId="0" borderId="27" xfId="0" applyFont="1" applyBorder="1" applyAlignment="1">
      <alignment vertical="center" wrapText="1"/>
    </xf>
    <xf numFmtId="0" fontId="33" fillId="0" borderId="26" xfId="0" applyFont="1" applyBorder="1" applyAlignment="1">
      <alignment vertical="center" wrapText="1"/>
    </xf>
    <xf numFmtId="0" fontId="29" fillId="0" borderId="7" xfId="0" applyFont="1" applyBorder="1" applyAlignment="1">
      <alignment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177" fontId="27" fillId="0" borderId="0" xfId="0" applyNumberFormat="1" applyFont="1" applyBorder="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常规 26 2" xfId="7"/>
    <cellStyle name="差" xfId="8" builtinId="27"/>
    <cellStyle name="千位分隔" xfId="9" builtinId="3"/>
    <cellStyle name="60% - 强调文字颜色 3" xfId="10" builtinId="40"/>
    <cellStyle name="超链接" xfId="11" builtinId="8"/>
    <cellStyle name="常规 35" xfId="12"/>
    <cellStyle name="常规 2 7 3"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常规 30" xfId="20"/>
    <cellStyle name="标题" xfId="21" builtinId="15"/>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检查单元格" xfId="32" builtinId="23"/>
    <cellStyle name="常规 27 2" xfId="33"/>
    <cellStyle name="20% - 强调文字颜色 6" xfId="34" builtinId="50"/>
    <cellStyle name="强调文字颜色 2" xfId="35" builtinId="33"/>
    <cellStyle name="链接单元格" xfId="36" builtinId="24"/>
    <cellStyle name="汇总" xfId="37" builtinId="25"/>
    <cellStyle name="好" xfId="38" builtinId="26"/>
    <cellStyle name="常规 21" xfId="39"/>
    <cellStyle name="常规 16" xfId="40"/>
    <cellStyle name="适中" xfId="41" builtinId="28"/>
    <cellStyle name="20% - 强调文字颜色 5" xfId="42" builtinId="46"/>
    <cellStyle name="强调文字颜色 1" xfId="43" builtinId="29"/>
    <cellStyle name="常规 37" xfId="44"/>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34" xfId="59"/>
    <cellStyle name="常规 29" xfId="60"/>
    <cellStyle name="常规 17" xfId="61"/>
    <cellStyle name="常规 2" xfId="62"/>
    <cellStyle name="常规 36" xfId="63"/>
    <cellStyle name="常规 19" xfId="64"/>
    <cellStyle name="常规 20" xfId="65"/>
    <cellStyle name="常规 15" xfId="66"/>
    <cellStyle name="常规 18" xfId="67"/>
    <cellStyle name="常规 22 2" xfId="68"/>
    <cellStyle name="常规 23 2" xfId="69"/>
    <cellStyle name="常规 28 2" xfId="70"/>
    <cellStyle name="常规 24 2" xfId="71"/>
    <cellStyle name="常规 25 2" xfId="72"/>
    <cellStyle name="常规 42 3" xfId="73"/>
    <cellStyle name="常规 2 8 3" xfId="74"/>
    <cellStyle name="常规 2 9 3" xfId="75"/>
    <cellStyle name="常规 41 3" xfId="76"/>
    <cellStyle name="常规 45 3" xfId="77"/>
    <cellStyle name="常规 40 3"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2" sqref="A2"/>
    </sheetView>
  </sheetViews>
  <sheetFormatPr defaultColWidth="10" defaultRowHeight="13.5" outlineLevelRow="2"/>
  <cols>
    <col min="1" max="1" width="143.616666666667" customWidth="1"/>
  </cols>
  <sheetData>
    <row r="1" ht="74.25" customHeight="1" spans="1:1">
      <c r="A1" s="225"/>
    </row>
    <row r="2" ht="170.9" customHeight="1" spans="1:1">
      <c r="A2" s="226" t="s">
        <v>0</v>
      </c>
    </row>
    <row r="3" ht="128.15" customHeight="1" spans="1:1">
      <c r="A3" s="227">
        <v>44957</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pane ySplit="6" topLeftCell="A7" activePane="bottomLeft" state="frozen"/>
      <selection/>
      <selection pane="bottomLeft" activeCell="D7" sqref="D7"/>
    </sheetView>
  </sheetViews>
  <sheetFormatPr defaultColWidth="10" defaultRowHeight="13.5"/>
  <cols>
    <col min="1" max="1" width="1.53333333333333" customWidth="1"/>
    <col min="2" max="2" width="13.3333333333333" customWidth="1"/>
    <col min="3" max="3" width="41.025" customWidth="1"/>
    <col min="4" max="9" width="16.4083333333333" customWidth="1"/>
    <col min="10" max="10" width="1.53333333333333" customWidth="1"/>
  </cols>
  <sheetData>
    <row r="1" ht="14.3" customHeight="1" spans="1:10">
      <c r="A1" s="160"/>
      <c r="B1" s="161"/>
      <c r="C1" s="185"/>
      <c r="D1" s="186"/>
      <c r="E1" s="186"/>
      <c r="F1" s="186"/>
      <c r="G1" s="186"/>
      <c r="H1" s="186"/>
      <c r="I1" s="178" t="s">
        <v>425</v>
      </c>
      <c r="J1" s="165"/>
    </row>
    <row r="2" ht="19.9" customHeight="1" spans="1:10">
      <c r="A2" s="160"/>
      <c r="B2" s="162" t="s">
        <v>426</v>
      </c>
      <c r="C2" s="162"/>
      <c r="D2" s="162"/>
      <c r="E2" s="162"/>
      <c r="F2" s="162"/>
      <c r="G2" s="162"/>
      <c r="H2" s="162"/>
      <c r="I2" s="162"/>
      <c r="J2" s="165" t="s">
        <v>2</v>
      </c>
    </row>
    <row r="3" ht="17.05" customHeight="1" spans="1:10">
      <c r="A3" s="163"/>
      <c r="B3" s="164" t="s">
        <v>4</v>
      </c>
      <c r="C3" s="164"/>
      <c r="D3" s="179"/>
      <c r="E3" s="179"/>
      <c r="F3" s="179"/>
      <c r="G3" s="179"/>
      <c r="H3" s="179"/>
      <c r="I3" s="179" t="s">
        <v>5</v>
      </c>
      <c r="J3" s="180"/>
    </row>
    <row r="4" ht="21.35" customHeight="1" spans="1:10">
      <c r="A4" s="165"/>
      <c r="B4" s="166" t="s">
        <v>427</v>
      </c>
      <c r="C4" s="166" t="s">
        <v>70</v>
      </c>
      <c r="D4" s="166" t="s">
        <v>428</v>
      </c>
      <c r="E4" s="166"/>
      <c r="F4" s="166"/>
      <c r="G4" s="166"/>
      <c r="H4" s="166"/>
      <c r="I4" s="166"/>
      <c r="J4" s="181"/>
    </row>
    <row r="5" ht="21.35" customHeight="1" spans="1:10">
      <c r="A5" s="167"/>
      <c r="B5" s="166"/>
      <c r="C5" s="166"/>
      <c r="D5" s="166" t="s">
        <v>58</v>
      </c>
      <c r="E5" s="187" t="s">
        <v>429</v>
      </c>
      <c r="F5" s="166" t="s">
        <v>430</v>
      </c>
      <c r="G5" s="166"/>
      <c r="H5" s="166"/>
      <c r="I5" s="166" t="s">
        <v>431</v>
      </c>
      <c r="J5" s="181"/>
    </row>
    <row r="6" ht="21.35" customHeight="1" spans="1:10">
      <c r="A6" s="167"/>
      <c r="B6" s="166"/>
      <c r="C6" s="166"/>
      <c r="D6" s="166"/>
      <c r="E6" s="187"/>
      <c r="F6" s="166" t="s">
        <v>188</v>
      </c>
      <c r="G6" s="166" t="s">
        <v>432</v>
      </c>
      <c r="H6" s="166" t="s">
        <v>433</v>
      </c>
      <c r="I6" s="166"/>
      <c r="J6" s="182"/>
    </row>
    <row r="7" ht="19.9" customHeight="1" spans="1:10">
      <c r="A7" s="168"/>
      <c r="B7" s="169"/>
      <c r="C7" s="169" t="s">
        <v>71</v>
      </c>
      <c r="D7" s="170">
        <v>65.07</v>
      </c>
      <c r="E7" s="170"/>
      <c r="F7" s="170">
        <v>56.1</v>
      </c>
      <c r="G7" s="170"/>
      <c r="H7" s="170">
        <v>56.1</v>
      </c>
      <c r="I7" s="170">
        <v>8.97</v>
      </c>
      <c r="J7" s="183"/>
    </row>
    <row r="8" ht="19.9" customHeight="1" spans="1:10">
      <c r="A8" s="167"/>
      <c r="B8" s="171"/>
      <c r="C8" s="174" t="s">
        <v>22</v>
      </c>
      <c r="D8" s="173">
        <v>65.07</v>
      </c>
      <c r="E8" s="173"/>
      <c r="F8" s="173">
        <v>56.1</v>
      </c>
      <c r="G8" s="173"/>
      <c r="H8" s="173">
        <v>56.1</v>
      </c>
      <c r="I8" s="173">
        <v>8.97</v>
      </c>
      <c r="J8" s="181"/>
    </row>
    <row r="9" ht="19.9" customHeight="1" spans="1:10">
      <c r="A9" s="167"/>
      <c r="B9" s="171" t="s">
        <v>88</v>
      </c>
      <c r="C9" s="174" t="s">
        <v>189</v>
      </c>
      <c r="D9" s="175">
        <v>25.8</v>
      </c>
      <c r="E9" s="175"/>
      <c r="F9" s="175">
        <v>24.25</v>
      </c>
      <c r="G9" s="175"/>
      <c r="H9" s="175">
        <v>24.25</v>
      </c>
      <c r="I9" s="175">
        <v>1.55</v>
      </c>
      <c r="J9" s="181"/>
    </row>
    <row r="10" ht="19.9" customHeight="1" spans="1:10">
      <c r="A10" s="167"/>
      <c r="B10" s="171" t="s">
        <v>90</v>
      </c>
      <c r="C10" s="174" t="s">
        <v>246</v>
      </c>
      <c r="D10" s="175">
        <v>9.8</v>
      </c>
      <c r="E10" s="175"/>
      <c r="F10" s="175">
        <v>9.5</v>
      </c>
      <c r="G10" s="175"/>
      <c r="H10" s="175">
        <v>9.5</v>
      </c>
      <c r="I10" s="175">
        <v>0.3</v>
      </c>
      <c r="J10" s="181"/>
    </row>
    <row r="11" ht="19.9" customHeight="1" spans="1:10">
      <c r="A11" s="167"/>
      <c r="B11" s="171" t="s">
        <v>74</v>
      </c>
      <c r="C11" s="174" t="s">
        <v>248</v>
      </c>
      <c r="D11" s="175">
        <v>3.24</v>
      </c>
      <c r="E11" s="175"/>
      <c r="F11" s="175">
        <v>3</v>
      </c>
      <c r="G11" s="175"/>
      <c r="H11" s="175">
        <v>3</v>
      </c>
      <c r="I11" s="175">
        <v>0.24</v>
      </c>
      <c r="J11" s="181"/>
    </row>
    <row r="12" ht="19.9" customHeight="1" spans="1:10">
      <c r="A12" s="167"/>
      <c r="B12" s="171" t="s">
        <v>72</v>
      </c>
      <c r="C12" s="174" t="s">
        <v>251</v>
      </c>
      <c r="D12" s="175">
        <v>5.44</v>
      </c>
      <c r="E12" s="175"/>
      <c r="F12" s="175">
        <v>4.95</v>
      </c>
      <c r="G12" s="175"/>
      <c r="H12" s="175">
        <v>4.95</v>
      </c>
      <c r="I12" s="175">
        <v>0.49</v>
      </c>
      <c r="J12" s="181"/>
    </row>
    <row r="13" ht="19.9" customHeight="1" spans="1:10">
      <c r="A13" s="167"/>
      <c r="B13" s="171" t="s">
        <v>76</v>
      </c>
      <c r="C13" s="174" t="s">
        <v>252</v>
      </c>
      <c r="D13" s="175">
        <v>0.12</v>
      </c>
      <c r="E13" s="175"/>
      <c r="F13" s="175"/>
      <c r="G13" s="175"/>
      <c r="H13" s="175"/>
      <c r="I13" s="175">
        <v>0.12</v>
      </c>
      <c r="J13" s="181"/>
    </row>
    <row r="14" ht="19.9" customHeight="1" spans="1:10">
      <c r="A14" s="167"/>
      <c r="B14" s="171" t="s">
        <v>84</v>
      </c>
      <c r="C14" s="174" t="s">
        <v>255</v>
      </c>
      <c r="D14" s="175">
        <v>6.7</v>
      </c>
      <c r="E14" s="175"/>
      <c r="F14" s="175">
        <v>5</v>
      </c>
      <c r="G14" s="175"/>
      <c r="H14" s="175">
        <v>5</v>
      </c>
      <c r="I14" s="175">
        <v>1.7</v>
      </c>
      <c r="J14" s="181"/>
    </row>
    <row r="15" ht="19.9" customHeight="1" spans="1:10">
      <c r="A15" s="167"/>
      <c r="B15" s="171" t="s">
        <v>82</v>
      </c>
      <c r="C15" s="174" t="s">
        <v>256</v>
      </c>
      <c r="D15" s="175">
        <v>1.2</v>
      </c>
      <c r="E15" s="175"/>
      <c r="F15" s="175"/>
      <c r="G15" s="175"/>
      <c r="H15" s="175"/>
      <c r="I15" s="175">
        <v>1.2</v>
      </c>
      <c r="J15" s="181"/>
    </row>
    <row r="16" ht="19.9" customHeight="1" spans="1:10">
      <c r="A16" s="167"/>
      <c r="B16" s="171" t="s">
        <v>78</v>
      </c>
      <c r="C16" s="174" t="s">
        <v>257</v>
      </c>
      <c r="D16" s="175"/>
      <c r="E16" s="175"/>
      <c r="F16" s="175"/>
      <c r="G16" s="175"/>
      <c r="H16" s="175"/>
      <c r="I16" s="175"/>
      <c r="J16" s="181"/>
    </row>
    <row r="17" ht="19.9" customHeight="1" spans="1:10">
      <c r="A17" s="167"/>
      <c r="B17" s="171" t="s">
        <v>86</v>
      </c>
      <c r="C17" s="174" t="s">
        <v>258</v>
      </c>
      <c r="D17" s="175">
        <v>0.05</v>
      </c>
      <c r="E17" s="175"/>
      <c r="F17" s="175"/>
      <c r="G17" s="175"/>
      <c r="H17" s="175"/>
      <c r="I17" s="175">
        <v>0.05</v>
      </c>
      <c r="J17" s="181"/>
    </row>
    <row r="18" ht="19.9" customHeight="1" spans="1:10">
      <c r="A18" s="167"/>
      <c r="B18" s="171" t="s">
        <v>92</v>
      </c>
      <c r="C18" s="174" t="s">
        <v>259</v>
      </c>
      <c r="D18" s="175">
        <v>5.4</v>
      </c>
      <c r="E18" s="175"/>
      <c r="F18" s="175">
        <v>3</v>
      </c>
      <c r="G18" s="175"/>
      <c r="H18" s="175">
        <v>3</v>
      </c>
      <c r="I18" s="175">
        <v>2.4</v>
      </c>
      <c r="J18" s="181"/>
    </row>
    <row r="19" ht="19.9" customHeight="1" spans="1:10">
      <c r="A19" s="167"/>
      <c r="B19" s="171" t="s">
        <v>80</v>
      </c>
      <c r="C19" s="174" t="s">
        <v>262</v>
      </c>
      <c r="D19" s="175">
        <v>7.32</v>
      </c>
      <c r="E19" s="175"/>
      <c r="F19" s="175">
        <v>6.4</v>
      </c>
      <c r="G19" s="175"/>
      <c r="H19" s="175">
        <v>6.4</v>
      </c>
      <c r="I19" s="175">
        <v>0.92</v>
      </c>
      <c r="J19" s="181"/>
    </row>
    <row r="20" ht="8.5" customHeight="1" spans="1:10">
      <c r="A20" s="176"/>
      <c r="B20" s="176"/>
      <c r="C20" s="176"/>
      <c r="D20" s="176"/>
      <c r="E20" s="176"/>
      <c r="F20" s="176"/>
      <c r="G20" s="176"/>
      <c r="H20" s="176"/>
      <c r="I20" s="176"/>
      <c r="J20" s="184"/>
    </row>
  </sheetData>
  <mergeCells count="10">
    <mergeCell ref="B2:I2"/>
    <mergeCell ref="B3:C3"/>
    <mergeCell ref="D4:I4"/>
    <mergeCell ref="F5:H5"/>
    <mergeCell ref="A9:A19"/>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15" customWidth="1"/>
    <col min="5" max="5" width="13.3333333333333" customWidth="1"/>
    <col min="6" max="6" width="41.025" customWidth="1"/>
    <col min="7" max="9" width="16.4083333333333" customWidth="1"/>
    <col min="10" max="10" width="1.53333333333333" customWidth="1"/>
    <col min="11" max="11" width="9.76666666666667" customWidth="1"/>
  </cols>
  <sheetData>
    <row r="1" ht="14.3" customHeight="1" spans="1:10">
      <c r="A1" s="160"/>
      <c r="B1" s="161"/>
      <c r="C1" s="161"/>
      <c r="D1" s="161"/>
      <c r="E1" s="185"/>
      <c r="F1" s="185"/>
      <c r="G1" s="186"/>
      <c r="H1" s="186"/>
      <c r="I1" s="178" t="s">
        <v>434</v>
      </c>
      <c r="J1" s="165"/>
    </row>
    <row r="2" ht="19.9" customHeight="1" spans="1:10">
      <c r="A2" s="160"/>
      <c r="B2" s="162" t="s">
        <v>435</v>
      </c>
      <c r="C2" s="162"/>
      <c r="D2" s="162"/>
      <c r="E2" s="162"/>
      <c r="F2" s="162"/>
      <c r="G2" s="162"/>
      <c r="H2" s="162"/>
      <c r="I2" s="162"/>
      <c r="J2" s="165" t="s">
        <v>2</v>
      </c>
    </row>
    <row r="3" ht="17.05" customHeight="1" spans="1:10">
      <c r="A3" s="163"/>
      <c r="B3" s="164" t="s">
        <v>4</v>
      </c>
      <c r="C3" s="164"/>
      <c r="D3" s="164"/>
      <c r="E3" s="164"/>
      <c r="F3" s="164"/>
      <c r="G3" s="163"/>
      <c r="H3" s="163"/>
      <c r="I3" s="179" t="s">
        <v>5</v>
      </c>
      <c r="J3" s="180"/>
    </row>
    <row r="4" ht="21.35" customHeight="1" spans="1:10">
      <c r="A4" s="165"/>
      <c r="B4" s="166" t="s">
        <v>8</v>
      </c>
      <c r="C4" s="166"/>
      <c r="D4" s="166"/>
      <c r="E4" s="166"/>
      <c r="F4" s="166"/>
      <c r="G4" s="166" t="s">
        <v>436</v>
      </c>
      <c r="H4" s="166"/>
      <c r="I4" s="166"/>
      <c r="J4" s="181"/>
    </row>
    <row r="5" ht="21.35" customHeight="1" spans="1:10">
      <c r="A5" s="167"/>
      <c r="B5" s="166" t="s">
        <v>100</v>
      </c>
      <c r="C5" s="166"/>
      <c r="D5" s="166"/>
      <c r="E5" s="166" t="s">
        <v>69</v>
      </c>
      <c r="F5" s="166" t="s">
        <v>70</v>
      </c>
      <c r="G5" s="166" t="s">
        <v>58</v>
      </c>
      <c r="H5" s="166" t="s">
        <v>96</v>
      </c>
      <c r="I5" s="166" t="s">
        <v>97</v>
      </c>
      <c r="J5" s="181"/>
    </row>
    <row r="6" ht="21.35" customHeight="1" spans="1:10">
      <c r="A6" s="167"/>
      <c r="B6" s="166" t="s">
        <v>101</v>
      </c>
      <c r="C6" s="166" t="s">
        <v>102</v>
      </c>
      <c r="D6" s="166" t="s">
        <v>103</v>
      </c>
      <c r="E6" s="166"/>
      <c r="F6" s="166"/>
      <c r="G6" s="166"/>
      <c r="H6" s="166"/>
      <c r="I6" s="166"/>
      <c r="J6" s="182"/>
    </row>
    <row r="7" ht="19.9" customHeight="1" spans="1:10">
      <c r="A7" s="168"/>
      <c r="B7" s="169"/>
      <c r="C7" s="169"/>
      <c r="D7" s="169"/>
      <c r="E7" s="169"/>
      <c r="F7" s="169" t="s">
        <v>71</v>
      </c>
      <c r="G7" s="170"/>
      <c r="H7" s="170"/>
      <c r="I7" s="170"/>
      <c r="J7" s="183"/>
    </row>
    <row r="8" ht="19.9" customHeight="1" spans="1:10">
      <c r="A8" s="167"/>
      <c r="B8" s="171"/>
      <c r="C8" s="171"/>
      <c r="D8" s="171"/>
      <c r="E8" s="171"/>
      <c r="F8" s="172" t="s">
        <v>437</v>
      </c>
      <c r="G8" s="173"/>
      <c r="H8" s="173"/>
      <c r="I8" s="173"/>
      <c r="J8" s="181"/>
    </row>
    <row r="9" ht="19.9" customHeight="1" spans="1:10">
      <c r="A9" s="167"/>
      <c r="B9" s="171"/>
      <c r="C9" s="171"/>
      <c r="D9" s="171"/>
      <c r="E9" s="171"/>
      <c r="F9" s="174" t="s">
        <v>22</v>
      </c>
      <c r="G9" s="173"/>
      <c r="H9" s="173"/>
      <c r="I9" s="173"/>
      <c r="J9" s="181"/>
    </row>
    <row r="10" ht="19.9" customHeight="1" spans="1:10">
      <c r="A10" s="167"/>
      <c r="B10" s="171"/>
      <c r="C10" s="171"/>
      <c r="D10" s="171"/>
      <c r="E10" s="171"/>
      <c r="F10" s="174" t="s">
        <v>157</v>
      </c>
      <c r="G10" s="173"/>
      <c r="H10" s="175"/>
      <c r="I10" s="175"/>
      <c r="J10" s="182"/>
    </row>
    <row r="11" ht="8.5" customHeight="1" spans="1:10">
      <c r="A11" s="176"/>
      <c r="B11" s="177"/>
      <c r="C11" s="177"/>
      <c r="D11" s="177"/>
      <c r="E11" s="177"/>
      <c r="F11" s="176"/>
      <c r="G11" s="176"/>
      <c r="H11" s="176"/>
      <c r="I11" s="176"/>
      <c r="J11" s="184"/>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E27" sqref="E27"/>
    </sheetView>
  </sheetViews>
  <sheetFormatPr defaultColWidth="10" defaultRowHeight="13.5"/>
  <cols>
    <col min="1" max="1" width="1.53333333333333" customWidth="1"/>
    <col min="2" max="2" width="13.3333333333333" customWidth="1"/>
    <col min="3" max="3" width="41.025" customWidth="1"/>
    <col min="4" max="9" width="16.4083333333333" customWidth="1"/>
    <col min="10" max="10" width="1.53333333333333" customWidth="1"/>
  </cols>
  <sheetData>
    <row r="1" ht="14.3" customHeight="1" spans="1:10">
      <c r="A1" s="160"/>
      <c r="B1" s="161"/>
      <c r="C1" s="185"/>
      <c r="D1" s="186"/>
      <c r="E1" s="186"/>
      <c r="F1" s="186"/>
      <c r="G1" s="186"/>
      <c r="H1" s="186"/>
      <c r="I1" s="178" t="s">
        <v>438</v>
      </c>
      <c r="J1" s="165"/>
    </row>
    <row r="2" ht="19.9" customHeight="1" spans="1:10">
      <c r="A2" s="160"/>
      <c r="B2" s="162" t="s">
        <v>439</v>
      </c>
      <c r="C2" s="162"/>
      <c r="D2" s="162"/>
      <c r="E2" s="162"/>
      <c r="F2" s="162"/>
      <c r="G2" s="162"/>
      <c r="H2" s="162"/>
      <c r="I2" s="162"/>
      <c r="J2" s="165" t="s">
        <v>2</v>
      </c>
    </row>
    <row r="3" ht="17.05" customHeight="1" spans="1:10">
      <c r="A3" s="163"/>
      <c r="B3" s="164" t="s">
        <v>4</v>
      </c>
      <c r="C3" s="164"/>
      <c r="D3" s="179"/>
      <c r="E3" s="179"/>
      <c r="F3" s="179"/>
      <c r="G3" s="179"/>
      <c r="H3" s="179"/>
      <c r="I3" s="179" t="s">
        <v>5</v>
      </c>
      <c r="J3" s="180"/>
    </row>
    <row r="4" ht="21.35" customHeight="1" spans="1:10">
      <c r="A4" s="165"/>
      <c r="B4" s="166" t="s">
        <v>427</v>
      </c>
      <c r="C4" s="166" t="s">
        <v>70</v>
      </c>
      <c r="D4" s="166" t="s">
        <v>428</v>
      </c>
      <c r="E4" s="166"/>
      <c r="F4" s="166"/>
      <c r="G4" s="166"/>
      <c r="H4" s="166"/>
      <c r="I4" s="166"/>
      <c r="J4" s="181"/>
    </row>
    <row r="5" ht="21.35" customHeight="1" spans="1:10">
      <c r="A5" s="167"/>
      <c r="B5" s="166"/>
      <c r="C5" s="166"/>
      <c r="D5" s="166" t="s">
        <v>58</v>
      </c>
      <c r="E5" s="187" t="s">
        <v>429</v>
      </c>
      <c r="F5" s="166" t="s">
        <v>430</v>
      </c>
      <c r="G5" s="166"/>
      <c r="H5" s="166"/>
      <c r="I5" s="166" t="s">
        <v>431</v>
      </c>
      <c r="J5" s="181"/>
    </row>
    <row r="6" ht="21.35" customHeight="1" spans="1:10">
      <c r="A6" s="167"/>
      <c r="B6" s="166"/>
      <c r="C6" s="166"/>
      <c r="D6" s="166"/>
      <c r="E6" s="187"/>
      <c r="F6" s="166" t="s">
        <v>188</v>
      </c>
      <c r="G6" s="166" t="s">
        <v>432</v>
      </c>
      <c r="H6" s="166" t="s">
        <v>433</v>
      </c>
      <c r="I6" s="166"/>
      <c r="J6" s="182"/>
    </row>
    <row r="7" ht="19.9" customHeight="1" spans="1:10">
      <c r="A7" s="168"/>
      <c r="B7" s="169"/>
      <c r="C7" s="169" t="s">
        <v>71</v>
      </c>
      <c r="D7" s="170"/>
      <c r="E7" s="170"/>
      <c r="F7" s="170"/>
      <c r="G7" s="170"/>
      <c r="H7" s="170"/>
      <c r="I7" s="170"/>
      <c r="J7" s="183"/>
    </row>
    <row r="8" ht="19.9" customHeight="1" spans="1:10">
      <c r="A8" s="167"/>
      <c r="B8" s="171"/>
      <c r="C8" s="172" t="s">
        <v>437</v>
      </c>
      <c r="D8" s="173"/>
      <c r="E8" s="173"/>
      <c r="F8" s="173"/>
      <c r="G8" s="173"/>
      <c r="H8" s="173"/>
      <c r="I8" s="173"/>
      <c r="J8" s="181"/>
    </row>
    <row r="9" ht="19.9" customHeight="1" spans="1:10">
      <c r="A9" s="167"/>
      <c r="B9" s="171"/>
      <c r="C9" s="174" t="s">
        <v>157</v>
      </c>
      <c r="D9" s="175"/>
      <c r="E9" s="175"/>
      <c r="F9" s="175"/>
      <c r="G9" s="175"/>
      <c r="H9" s="175"/>
      <c r="I9" s="175"/>
      <c r="J9" s="181"/>
    </row>
    <row r="10" ht="8.5" customHeight="1" spans="1:10">
      <c r="A10" s="176"/>
      <c r="B10" s="176"/>
      <c r="C10" s="176"/>
      <c r="D10" s="176"/>
      <c r="E10" s="176"/>
      <c r="F10" s="176"/>
      <c r="G10" s="176"/>
      <c r="H10" s="176"/>
      <c r="I10" s="176"/>
      <c r="J10" s="184"/>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15" customWidth="1"/>
    <col min="5" max="5" width="13.3333333333333" customWidth="1"/>
    <col min="6" max="6" width="41.025" customWidth="1"/>
    <col min="7" max="9" width="16.4083333333333" customWidth="1"/>
    <col min="10" max="10" width="1.53333333333333" customWidth="1"/>
    <col min="11" max="11" width="9.76666666666667" customWidth="1"/>
  </cols>
  <sheetData>
    <row r="1" ht="14.3" customHeight="1" spans="1:10">
      <c r="A1" s="160"/>
      <c r="B1" s="161"/>
      <c r="C1" s="161"/>
      <c r="D1" s="161"/>
      <c r="E1" s="161"/>
      <c r="F1" s="161"/>
      <c r="G1" s="161"/>
      <c r="H1" s="161"/>
      <c r="I1" s="178" t="s">
        <v>440</v>
      </c>
      <c r="J1" s="165"/>
    </row>
    <row r="2" ht="19.9" customHeight="1" spans="1:10">
      <c r="A2" s="160"/>
      <c r="B2" s="162" t="s">
        <v>441</v>
      </c>
      <c r="C2" s="162"/>
      <c r="D2" s="162"/>
      <c r="E2" s="162"/>
      <c r="F2" s="162"/>
      <c r="G2" s="162"/>
      <c r="H2" s="162"/>
      <c r="I2" s="162"/>
      <c r="J2" s="165" t="s">
        <v>2</v>
      </c>
    </row>
    <row r="3" ht="17.05" customHeight="1" spans="1:10">
      <c r="A3" s="163"/>
      <c r="B3" s="164" t="s">
        <v>4</v>
      </c>
      <c r="C3" s="164"/>
      <c r="D3" s="164"/>
      <c r="E3" s="164"/>
      <c r="F3" s="164"/>
      <c r="G3" s="163"/>
      <c r="H3" s="163"/>
      <c r="I3" s="179" t="s">
        <v>5</v>
      </c>
      <c r="J3" s="180"/>
    </row>
    <row r="4" ht="21.35" customHeight="1" spans="1:10">
      <c r="A4" s="165"/>
      <c r="B4" s="166" t="s">
        <v>8</v>
      </c>
      <c r="C4" s="166"/>
      <c r="D4" s="166"/>
      <c r="E4" s="166"/>
      <c r="F4" s="166"/>
      <c r="G4" s="166" t="s">
        <v>442</v>
      </c>
      <c r="H4" s="166"/>
      <c r="I4" s="166"/>
      <c r="J4" s="181"/>
    </row>
    <row r="5" ht="21.35" customHeight="1" spans="1:10">
      <c r="A5" s="167"/>
      <c r="B5" s="166" t="s">
        <v>100</v>
      </c>
      <c r="C5" s="166"/>
      <c r="D5" s="166"/>
      <c r="E5" s="166" t="s">
        <v>69</v>
      </c>
      <c r="F5" s="166" t="s">
        <v>70</v>
      </c>
      <c r="G5" s="166" t="s">
        <v>58</v>
      </c>
      <c r="H5" s="166" t="s">
        <v>96</v>
      </c>
      <c r="I5" s="166" t="s">
        <v>97</v>
      </c>
      <c r="J5" s="181"/>
    </row>
    <row r="6" ht="21.35" customHeight="1" spans="1:10">
      <c r="A6" s="167"/>
      <c r="B6" s="166" t="s">
        <v>101</v>
      </c>
      <c r="C6" s="166" t="s">
        <v>102</v>
      </c>
      <c r="D6" s="166" t="s">
        <v>103</v>
      </c>
      <c r="E6" s="166"/>
      <c r="F6" s="166"/>
      <c r="G6" s="166"/>
      <c r="H6" s="166"/>
      <c r="I6" s="166"/>
      <c r="J6" s="182"/>
    </row>
    <row r="7" ht="19.9" customHeight="1" spans="1:10">
      <c r="A7" s="168"/>
      <c r="B7" s="169"/>
      <c r="C7" s="169"/>
      <c r="D7" s="169"/>
      <c r="E7" s="169"/>
      <c r="F7" s="169" t="s">
        <v>71</v>
      </c>
      <c r="G7" s="170"/>
      <c r="H7" s="170"/>
      <c r="I7" s="170"/>
      <c r="J7" s="183"/>
    </row>
    <row r="8" ht="19.9" customHeight="1" spans="1:10">
      <c r="A8" s="167"/>
      <c r="B8" s="171"/>
      <c r="C8" s="171"/>
      <c r="D8" s="171"/>
      <c r="E8" s="171"/>
      <c r="F8" s="172" t="s">
        <v>437</v>
      </c>
      <c r="G8" s="173"/>
      <c r="H8" s="173"/>
      <c r="I8" s="173"/>
      <c r="J8" s="181"/>
    </row>
    <row r="9" ht="19.9" customHeight="1" spans="1:10">
      <c r="A9" s="167"/>
      <c r="B9" s="171"/>
      <c r="C9" s="171"/>
      <c r="D9" s="171"/>
      <c r="E9" s="171"/>
      <c r="F9" s="174" t="s">
        <v>22</v>
      </c>
      <c r="G9" s="173"/>
      <c r="H9" s="173"/>
      <c r="I9" s="173"/>
      <c r="J9" s="181"/>
    </row>
    <row r="10" ht="19.9" customHeight="1" spans="1:10">
      <c r="A10" s="167"/>
      <c r="B10" s="171"/>
      <c r="C10" s="171"/>
      <c r="D10" s="171"/>
      <c r="E10" s="171"/>
      <c r="F10" s="174" t="s">
        <v>157</v>
      </c>
      <c r="G10" s="173"/>
      <c r="H10" s="175"/>
      <c r="I10" s="175"/>
      <c r="J10" s="181"/>
    </row>
    <row r="11" ht="8.5" customHeight="1" spans="1:10">
      <c r="A11" s="176"/>
      <c r="B11" s="177"/>
      <c r="C11" s="177"/>
      <c r="D11" s="177"/>
      <c r="E11" s="177"/>
      <c r="F11" s="176"/>
      <c r="G11" s="176"/>
      <c r="H11" s="176"/>
      <c r="I11" s="176"/>
      <c r="J11" s="184"/>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8"/>
  <sheetViews>
    <sheetView tabSelected="1" topLeftCell="A67" workbookViewId="0">
      <selection activeCell="D5" sqref="D5:D11"/>
    </sheetView>
  </sheetViews>
  <sheetFormatPr defaultColWidth="10" defaultRowHeight="13.5"/>
  <cols>
    <col min="1" max="1" width="17.75" style="20" customWidth="1"/>
    <col min="2" max="2" width="13.375" style="20" customWidth="1"/>
    <col min="3" max="3" width="11.375" style="20" customWidth="1"/>
    <col min="4" max="4" width="13.125" style="20" customWidth="1"/>
    <col min="5" max="6" width="9.875" style="20" customWidth="1"/>
    <col min="7" max="7" width="9.875" style="21" customWidth="1"/>
    <col min="8" max="8" width="9.875" style="20" customWidth="1"/>
    <col min="9" max="9" width="6" style="20" customWidth="1"/>
    <col min="10" max="10" width="9.875" style="20" customWidth="1"/>
    <col min="11" max="11" width="8.625" style="20" customWidth="1"/>
    <col min="12" max="12" width="9.875" style="20" customWidth="1"/>
    <col min="13" max="13" width="9.75" style="20" customWidth="1"/>
    <col min="14" max="16384" width="10" style="20"/>
  </cols>
  <sheetData>
    <row r="1" s="16" customFormat="1" ht="26" customHeight="1" spans="1:12">
      <c r="A1" s="22" t="s">
        <v>443</v>
      </c>
      <c r="B1" s="23"/>
      <c r="C1" s="24"/>
      <c r="D1" s="24"/>
      <c r="E1" s="24"/>
      <c r="F1" s="25"/>
      <c r="G1" s="24"/>
      <c r="H1" s="25"/>
      <c r="I1" s="25"/>
      <c r="J1" s="25"/>
      <c r="K1" s="25"/>
      <c r="L1" s="24"/>
    </row>
    <row r="2" s="17" customFormat="1" ht="65" customHeight="1" spans="1:12">
      <c r="A2" s="26" t="s">
        <v>444</v>
      </c>
      <c r="B2" s="26"/>
      <c r="C2" s="26"/>
      <c r="D2" s="26"/>
      <c r="E2" s="26"/>
      <c r="F2" s="26"/>
      <c r="G2" s="26"/>
      <c r="H2" s="26"/>
      <c r="I2" s="26"/>
      <c r="J2" s="26"/>
      <c r="K2" s="26"/>
      <c r="L2" s="26"/>
    </row>
    <row r="3" s="18" customFormat="1" ht="40.5" spans="1:12">
      <c r="A3" s="27" t="s">
        <v>445</v>
      </c>
      <c r="B3" s="27" t="s">
        <v>446</v>
      </c>
      <c r="C3" s="27"/>
      <c r="D3" s="28"/>
      <c r="E3" s="29"/>
      <c r="F3" s="30"/>
      <c r="G3" s="31"/>
      <c r="H3" s="31"/>
      <c r="I3" s="31"/>
      <c r="J3" s="46" t="s">
        <v>447</v>
      </c>
      <c r="K3" s="46"/>
      <c r="L3" s="46"/>
    </row>
    <row r="4" s="19" customFormat="1" ht="34" customHeight="1" spans="1:12">
      <c r="A4" s="32" t="s">
        <v>448</v>
      </c>
      <c r="B4" s="32" t="s">
        <v>449</v>
      </c>
      <c r="C4" s="32" t="s">
        <v>9</v>
      </c>
      <c r="D4" s="32" t="s">
        <v>450</v>
      </c>
      <c r="E4" s="32" t="s">
        <v>451</v>
      </c>
      <c r="F4" s="32" t="s">
        <v>452</v>
      </c>
      <c r="G4" s="33" t="s">
        <v>453</v>
      </c>
      <c r="H4" s="32" t="s">
        <v>454</v>
      </c>
      <c r="I4" s="32" t="s">
        <v>455</v>
      </c>
      <c r="J4" s="32" t="s">
        <v>456</v>
      </c>
      <c r="K4" s="32" t="s">
        <v>457</v>
      </c>
      <c r="L4" s="32" t="s">
        <v>458</v>
      </c>
    </row>
    <row r="5" s="20" customFormat="1" ht="36" spans="1:12">
      <c r="A5" s="34" t="s">
        <v>446</v>
      </c>
      <c r="B5" s="34" t="s">
        <v>459</v>
      </c>
      <c r="C5" s="35">
        <v>20</v>
      </c>
      <c r="D5" s="34" t="s">
        <v>460</v>
      </c>
      <c r="E5" s="36" t="s">
        <v>461</v>
      </c>
      <c r="F5" s="36" t="s">
        <v>462</v>
      </c>
      <c r="G5" s="36" t="s">
        <v>463</v>
      </c>
      <c r="H5" s="33" t="s">
        <v>464</v>
      </c>
      <c r="I5" s="33" t="s">
        <v>465</v>
      </c>
      <c r="J5" s="34" t="s">
        <v>466</v>
      </c>
      <c r="K5" s="47">
        <v>0.15</v>
      </c>
      <c r="L5" s="33" t="s">
        <v>467</v>
      </c>
    </row>
    <row r="6" s="20" customFormat="1" ht="36" spans="1:12">
      <c r="A6" s="37"/>
      <c r="B6" s="37"/>
      <c r="C6" s="35"/>
      <c r="D6" s="37"/>
      <c r="E6" s="36" t="s">
        <v>461</v>
      </c>
      <c r="F6" s="36" t="s">
        <v>468</v>
      </c>
      <c r="G6" s="36" t="s">
        <v>469</v>
      </c>
      <c r="H6" s="33" t="s">
        <v>464</v>
      </c>
      <c r="I6" s="36">
        <v>10</v>
      </c>
      <c r="J6" s="34" t="s">
        <v>470</v>
      </c>
      <c r="K6" s="48">
        <v>0.15</v>
      </c>
      <c r="L6" s="33" t="s">
        <v>467</v>
      </c>
    </row>
    <row r="7" s="20" customFormat="1" ht="36" spans="1:12">
      <c r="A7" s="37"/>
      <c r="B7" s="37"/>
      <c r="C7" s="35"/>
      <c r="D7" s="37"/>
      <c r="E7" s="36" t="s">
        <v>461</v>
      </c>
      <c r="F7" s="36" t="s">
        <v>468</v>
      </c>
      <c r="G7" s="36" t="s">
        <v>471</v>
      </c>
      <c r="H7" s="33" t="s">
        <v>464</v>
      </c>
      <c r="I7" s="36">
        <v>2</v>
      </c>
      <c r="J7" s="34" t="s">
        <v>470</v>
      </c>
      <c r="K7" s="48">
        <v>0.15</v>
      </c>
      <c r="L7" s="33" t="s">
        <v>467</v>
      </c>
    </row>
    <row r="8" s="20" customFormat="1" ht="24" spans="1:12">
      <c r="A8" s="37"/>
      <c r="B8" s="37"/>
      <c r="C8" s="35"/>
      <c r="D8" s="37"/>
      <c r="E8" s="36" t="s">
        <v>472</v>
      </c>
      <c r="F8" s="36" t="s">
        <v>472</v>
      </c>
      <c r="G8" s="36" t="s">
        <v>473</v>
      </c>
      <c r="H8" s="33" t="s">
        <v>464</v>
      </c>
      <c r="I8" s="36" t="s">
        <v>474</v>
      </c>
      <c r="J8" s="34" t="s">
        <v>475</v>
      </c>
      <c r="K8" s="48">
        <v>0.05</v>
      </c>
      <c r="L8" s="33" t="s">
        <v>467</v>
      </c>
    </row>
    <row r="9" s="20" customFormat="1" ht="36" spans="1:12">
      <c r="A9" s="37"/>
      <c r="B9" s="37"/>
      <c r="C9" s="35"/>
      <c r="D9" s="37"/>
      <c r="E9" s="36" t="s">
        <v>476</v>
      </c>
      <c r="F9" s="36" t="s">
        <v>477</v>
      </c>
      <c r="G9" s="36" t="s">
        <v>478</v>
      </c>
      <c r="H9" s="33" t="s">
        <v>464</v>
      </c>
      <c r="I9" s="33" t="s">
        <v>479</v>
      </c>
      <c r="J9" s="34" t="s">
        <v>475</v>
      </c>
      <c r="K9" s="48">
        <v>0.15</v>
      </c>
      <c r="L9" s="33" t="s">
        <v>467</v>
      </c>
    </row>
    <row r="10" s="20" customFormat="1" ht="24" spans="1:12">
      <c r="A10" s="37"/>
      <c r="B10" s="37"/>
      <c r="C10" s="35"/>
      <c r="D10" s="37"/>
      <c r="E10" s="36" t="s">
        <v>476</v>
      </c>
      <c r="F10" s="36" t="s">
        <v>477</v>
      </c>
      <c r="G10" s="36" t="s">
        <v>480</v>
      </c>
      <c r="H10" s="33" t="s">
        <v>481</v>
      </c>
      <c r="I10" s="33" t="s">
        <v>482</v>
      </c>
      <c r="J10" s="34" t="s">
        <v>483</v>
      </c>
      <c r="K10" s="48">
        <v>0.15</v>
      </c>
      <c r="L10" s="33" t="s">
        <v>467</v>
      </c>
    </row>
    <row r="11" s="20" customFormat="1" ht="24" spans="1:12">
      <c r="A11" s="37"/>
      <c r="B11" s="37"/>
      <c r="C11" s="35"/>
      <c r="D11" s="37"/>
      <c r="E11" s="36" t="s">
        <v>484</v>
      </c>
      <c r="F11" s="36" t="s">
        <v>484</v>
      </c>
      <c r="G11" s="36" t="s">
        <v>485</v>
      </c>
      <c r="H11" s="33" t="s">
        <v>464</v>
      </c>
      <c r="I11" s="33" t="s">
        <v>465</v>
      </c>
      <c r="J11" s="34" t="s">
        <v>466</v>
      </c>
      <c r="K11" s="48">
        <v>0.1</v>
      </c>
      <c r="L11" s="33" t="s">
        <v>467</v>
      </c>
    </row>
    <row r="12" s="20" customFormat="1" spans="1:12">
      <c r="A12" s="34" t="s">
        <v>446</v>
      </c>
      <c r="B12" s="34" t="s">
        <v>486</v>
      </c>
      <c r="C12" s="35">
        <v>3.64</v>
      </c>
      <c r="D12" s="34" t="s">
        <v>487</v>
      </c>
      <c r="E12" s="38" t="s">
        <v>461</v>
      </c>
      <c r="F12" s="39" t="s">
        <v>468</v>
      </c>
      <c r="G12" s="39" t="s">
        <v>488</v>
      </c>
      <c r="H12" s="33" t="s">
        <v>464</v>
      </c>
      <c r="I12" s="33">
        <v>1</v>
      </c>
      <c r="J12" s="33" t="s">
        <v>489</v>
      </c>
      <c r="K12" s="48">
        <v>0.15</v>
      </c>
      <c r="L12" s="33" t="s">
        <v>467</v>
      </c>
    </row>
    <row r="13" s="20" customFormat="1" spans="1:12">
      <c r="A13" s="37"/>
      <c r="B13" s="37"/>
      <c r="C13" s="35"/>
      <c r="D13" s="37"/>
      <c r="E13" s="38" t="s">
        <v>461</v>
      </c>
      <c r="F13" s="39" t="s">
        <v>468</v>
      </c>
      <c r="G13" s="39" t="s">
        <v>490</v>
      </c>
      <c r="H13" s="33" t="s">
        <v>464</v>
      </c>
      <c r="I13" s="33">
        <v>2</v>
      </c>
      <c r="J13" s="33" t="s">
        <v>491</v>
      </c>
      <c r="K13" s="48">
        <v>0.15</v>
      </c>
      <c r="L13" s="33" t="s">
        <v>467</v>
      </c>
    </row>
    <row r="14" s="20" customFormat="1" ht="22.5" spans="1:12">
      <c r="A14" s="37"/>
      <c r="B14" s="37"/>
      <c r="C14" s="35"/>
      <c r="D14" s="37"/>
      <c r="E14" s="38" t="s">
        <v>461</v>
      </c>
      <c r="F14" s="39" t="s">
        <v>462</v>
      </c>
      <c r="G14" s="39" t="s">
        <v>492</v>
      </c>
      <c r="H14" s="33" t="s">
        <v>464</v>
      </c>
      <c r="I14" s="33">
        <v>5</v>
      </c>
      <c r="J14" s="33" t="s">
        <v>493</v>
      </c>
      <c r="K14" s="48">
        <v>0.15</v>
      </c>
      <c r="L14" s="33" t="s">
        <v>467</v>
      </c>
    </row>
    <row r="15" s="20" customFormat="1" ht="24" spans="1:12">
      <c r="A15" s="37"/>
      <c r="B15" s="37"/>
      <c r="C15" s="35"/>
      <c r="D15" s="37"/>
      <c r="E15" s="36" t="s">
        <v>472</v>
      </c>
      <c r="F15" s="36" t="s">
        <v>472</v>
      </c>
      <c r="G15" s="36" t="s">
        <v>473</v>
      </c>
      <c r="H15" s="33" t="s">
        <v>464</v>
      </c>
      <c r="I15" s="33" t="s">
        <v>494</v>
      </c>
      <c r="J15" s="34" t="s">
        <v>475</v>
      </c>
      <c r="K15" s="48">
        <v>0.05</v>
      </c>
      <c r="L15" s="33" t="s">
        <v>467</v>
      </c>
    </row>
    <row r="16" s="20" customFormat="1" ht="33.75" spans="1:12">
      <c r="A16" s="37"/>
      <c r="B16" s="37"/>
      <c r="C16" s="35"/>
      <c r="D16" s="37"/>
      <c r="E16" s="38" t="s">
        <v>476</v>
      </c>
      <c r="F16" s="39" t="s">
        <v>495</v>
      </c>
      <c r="G16" s="39" t="s">
        <v>496</v>
      </c>
      <c r="H16" s="33" t="s">
        <v>481</v>
      </c>
      <c r="I16" s="33" t="s">
        <v>497</v>
      </c>
      <c r="J16" s="33" t="s">
        <v>483</v>
      </c>
      <c r="K16" s="48">
        <v>0.3</v>
      </c>
      <c r="L16" s="33" t="s">
        <v>467</v>
      </c>
    </row>
    <row r="17" s="20" customFormat="1" ht="22.5" spans="1:12">
      <c r="A17" s="37"/>
      <c r="B17" s="37"/>
      <c r="C17" s="35"/>
      <c r="D17" s="37"/>
      <c r="E17" s="38" t="s">
        <v>484</v>
      </c>
      <c r="F17" s="39" t="s">
        <v>498</v>
      </c>
      <c r="G17" s="39" t="s">
        <v>499</v>
      </c>
      <c r="H17" s="33" t="s">
        <v>464</v>
      </c>
      <c r="I17" s="33" t="s">
        <v>465</v>
      </c>
      <c r="J17" s="33" t="s">
        <v>466</v>
      </c>
      <c r="K17" s="48">
        <v>0.1</v>
      </c>
      <c r="L17" s="33" t="s">
        <v>467</v>
      </c>
    </row>
    <row r="18" s="20" customFormat="1" ht="36" spans="1:12">
      <c r="A18" s="40" t="s">
        <v>446</v>
      </c>
      <c r="B18" s="39" t="s">
        <v>500</v>
      </c>
      <c r="C18" s="41">
        <v>60</v>
      </c>
      <c r="D18" s="40" t="s">
        <v>501</v>
      </c>
      <c r="E18" s="36" t="s">
        <v>461</v>
      </c>
      <c r="F18" s="36" t="s">
        <v>468</v>
      </c>
      <c r="G18" s="36" t="s">
        <v>502</v>
      </c>
      <c r="H18" s="33" t="s">
        <v>464</v>
      </c>
      <c r="I18" s="49">
        <v>8</v>
      </c>
      <c r="J18" s="50" t="s">
        <v>503</v>
      </c>
      <c r="K18" s="48">
        <v>0.1</v>
      </c>
      <c r="L18" s="33" t="s">
        <v>467</v>
      </c>
    </row>
    <row r="19" s="20" customFormat="1" ht="36" spans="1:12">
      <c r="A19" s="42"/>
      <c r="B19" s="39"/>
      <c r="C19" s="43"/>
      <c r="D19" s="42"/>
      <c r="E19" s="36" t="s">
        <v>461</v>
      </c>
      <c r="F19" s="36" t="s">
        <v>468</v>
      </c>
      <c r="G19" s="36" t="s">
        <v>504</v>
      </c>
      <c r="H19" s="33" t="s">
        <v>464</v>
      </c>
      <c r="I19" s="49">
        <v>86</v>
      </c>
      <c r="J19" s="50" t="s">
        <v>503</v>
      </c>
      <c r="K19" s="48">
        <v>0.05</v>
      </c>
      <c r="L19" s="33" t="s">
        <v>467</v>
      </c>
    </row>
    <row r="20" s="20" customFormat="1" ht="36" spans="1:12">
      <c r="A20" s="42"/>
      <c r="B20" s="39"/>
      <c r="C20" s="43"/>
      <c r="D20" s="42"/>
      <c r="E20" s="36" t="s">
        <v>461</v>
      </c>
      <c r="F20" s="36" t="s">
        <v>468</v>
      </c>
      <c r="G20" s="36" t="s">
        <v>505</v>
      </c>
      <c r="H20" s="33" t="s">
        <v>464</v>
      </c>
      <c r="I20" s="49">
        <v>68</v>
      </c>
      <c r="J20" s="50" t="s">
        <v>503</v>
      </c>
      <c r="K20" s="48">
        <v>0.025</v>
      </c>
      <c r="L20" s="33" t="s">
        <v>467</v>
      </c>
    </row>
    <row r="21" s="20" customFormat="1" ht="36" spans="1:12">
      <c r="A21" s="42"/>
      <c r="B21" s="39"/>
      <c r="C21" s="43"/>
      <c r="D21" s="42"/>
      <c r="E21" s="36" t="s">
        <v>461</v>
      </c>
      <c r="F21" s="36" t="s">
        <v>462</v>
      </c>
      <c r="G21" s="36" t="s">
        <v>502</v>
      </c>
      <c r="H21" s="33" t="s">
        <v>464</v>
      </c>
      <c r="I21" s="49">
        <v>3</v>
      </c>
      <c r="J21" s="50" t="s">
        <v>470</v>
      </c>
      <c r="K21" s="48">
        <v>0.05</v>
      </c>
      <c r="L21" s="33" t="s">
        <v>467</v>
      </c>
    </row>
    <row r="22" s="20" customFormat="1" ht="36" spans="1:12">
      <c r="A22" s="42"/>
      <c r="B22" s="39"/>
      <c r="C22" s="43"/>
      <c r="D22" s="42"/>
      <c r="E22" s="36" t="s">
        <v>461</v>
      </c>
      <c r="F22" s="36" t="s">
        <v>462</v>
      </c>
      <c r="G22" s="36" t="s">
        <v>504</v>
      </c>
      <c r="H22" s="33" t="s">
        <v>464</v>
      </c>
      <c r="I22" s="49">
        <v>2</v>
      </c>
      <c r="J22" s="50" t="s">
        <v>470</v>
      </c>
      <c r="K22" s="48">
        <v>0.05</v>
      </c>
      <c r="L22" s="33" t="s">
        <v>467</v>
      </c>
    </row>
    <row r="23" s="20" customFormat="1" ht="36" spans="1:12">
      <c r="A23" s="42"/>
      <c r="B23" s="39"/>
      <c r="C23" s="43"/>
      <c r="D23" s="42"/>
      <c r="E23" s="36" t="s">
        <v>461</v>
      </c>
      <c r="F23" s="36" t="s">
        <v>462</v>
      </c>
      <c r="G23" s="36" t="s">
        <v>505</v>
      </c>
      <c r="H23" s="33" t="s">
        <v>464</v>
      </c>
      <c r="I23" s="49">
        <v>1</v>
      </c>
      <c r="J23" s="50" t="s">
        <v>470</v>
      </c>
      <c r="K23" s="48">
        <v>0.025</v>
      </c>
      <c r="L23" s="33" t="s">
        <v>467</v>
      </c>
    </row>
    <row r="24" s="20" customFormat="1" ht="24" spans="1:12">
      <c r="A24" s="42"/>
      <c r="B24" s="39"/>
      <c r="C24" s="43"/>
      <c r="D24" s="42"/>
      <c r="E24" s="36" t="s">
        <v>461</v>
      </c>
      <c r="F24" s="36" t="s">
        <v>462</v>
      </c>
      <c r="G24" s="36" t="s">
        <v>506</v>
      </c>
      <c r="H24" s="33" t="s">
        <v>464</v>
      </c>
      <c r="I24" s="49">
        <v>0</v>
      </c>
      <c r="J24" s="50" t="s">
        <v>470</v>
      </c>
      <c r="K24" s="48">
        <v>0.1</v>
      </c>
      <c r="L24" s="33" t="s">
        <v>507</v>
      </c>
    </row>
    <row r="25" s="20" customFormat="1" ht="36" spans="1:12">
      <c r="A25" s="42"/>
      <c r="B25" s="39"/>
      <c r="C25" s="43"/>
      <c r="D25" s="42"/>
      <c r="E25" s="36" t="s">
        <v>461</v>
      </c>
      <c r="F25" s="36" t="s">
        <v>468</v>
      </c>
      <c r="G25" s="36" t="s">
        <v>508</v>
      </c>
      <c r="H25" s="33" t="s">
        <v>464</v>
      </c>
      <c r="I25" s="49">
        <v>10</v>
      </c>
      <c r="J25" s="50" t="s">
        <v>489</v>
      </c>
      <c r="K25" s="48">
        <v>0.05</v>
      </c>
      <c r="L25" s="33" t="s">
        <v>467</v>
      </c>
    </row>
    <row r="26" s="20" customFormat="1" ht="24" spans="1:12">
      <c r="A26" s="42"/>
      <c r="B26" s="39"/>
      <c r="C26" s="43"/>
      <c r="D26" s="42"/>
      <c r="E26" s="36" t="s">
        <v>472</v>
      </c>
      <c r="F26" s="36" t="s">
        <v>472</v>
      </c>
      <c r="G26" s="36" t="s">
        <v>473</v>
      </c>
      <c r="H26" s="33" t="s">
        <v>464</v>
      </c>
      <c r="I26" s="33" t="s">
        <v>509</v>
      </c>
      <c r="J26" s="34" t="s">
        <v>475</v>
      </c>
      <c r="K26" s="48">
        <v>0.05</v>
      </c>
      <c r="L26" s="33" t="s">
        <v>467</v>
      </c>
    </row>
    <row r="27" s="20" customFormat="1" ht="36" spans="1:12">
      <c r="A27" s="42"/>
      <c r="B27" s="39"/>
      <c r="C27" s="43"/>
      <c r="D27" s="42"/>
      <c r="E27" s="36" t="s">
        <v>476</v>
      </c>
      <c r="F27" s="36" t="s">
        <v>495</v>
      </c>
      <c r="G27" s="36" t="s">
        <v>510</v>
      </c>
      <c r="H27" s="33" t="s">
        <v>481</v>
      </c>
      <c r="I27" s="50" t="s">
        <v>497</v>
      </c>
      <c r="J27" s="40" t="s">
        <v>483</v>
      </c>
      <c r="K27" s="48">
        <v>0.15</v>
      </c>
      <c r="L27" s="33" t="s">
        <v>467</v>
      </c>
    </row>
    <row r="28" s="20" customFormat="1" ht="36" spans="1:12">
      <c r="A28" s="42"/>
      <c r="B28" s="39"/>
      <c r="C28" s="43"/>
      <c r="D28" s="42"/>
      <c r="E28" s="36" t="s">
        <v>476</v>
      </c>
      <c r="F28" s="36" t="s">
        <v>511</v>
      </c>
      <c r="G28" s="36" t="s">
        <v>512</v>
      </c>
      <c r="H28" s="33" t="s">
        <v>481</v>
      </c>
      <c r="I28" s="50" t="s">
        <v>497</v>
      </c>
      <c r="J28" s="40" t="s">
        <v>483</v>
      </c>
      <c r="K28" s="48">
        <v>0.15</v>
      </c>
      <c r="L28" s="33" t="s">
        <v>467</v>
      </c>
    </row>
    <row r="29" s="20" customFormat="1" ht="24" spans="1:12">
      <c r="A29" s="42"/>
      <c r="B29" s="39"/>
      <c r="C29" s="44"/>
      <c r="D29" s="42"/>
      <c r="E29" s="36" t="s">
        <v>484</v>
      </c>
      <c r="F29" s="36" t="s">
        <v>513</v>
      </c>
      <c r="G29" s="36" t="s">
        <v>514</v>
      </c>
      <c r="H29" s="33" t="s">
        <v>464</v>
      </c>
      <c r="I29" s="33" t="s">
        <v>465</v>
      </c>
      <c r="J29" s="33" t="s">
        <v>466</v>
      </c>
      <c r="K29" s="48">
        <v>0.1</v>
      </c>
      <c r="L29" s="33" t="s">
        <v>467</v>
      </c>
    </row>
    <row r="30" s="19" customFormat="1" ht="31" customHeight="1" spans="1:12">
      <c r="A30" s="39" t="s">
        <v>446</v>
      </c>
      <c r="B30" s="39" t="s">
        <v>515</v>
      </c>
      <c r="C30" s="45">
        <v>50</v>
      </c>
      <c r="D30" s="39" t="s">
        <v>516</v>
      </c>
      <c r="E30" s="33" t="s">
        <v>461</v>
      </c>
      <c r="F30" s="33" t="s">
        <v>468</v>
      </c>
      <c r="G30" s="33" t="s">
        <v>517</v>
      </c>
      <c r="H30" s="33" t="s">
        <v>464</v>
      </c>
      <c r="I30" s="33">
        <v>20</v>
      </c>
      <c r="J30" s="33" t="s">
        <v>518</v>
      </c>
      <c r="K30" s="48">
        <v>0.07</v>
      </c>
      <c r="L30" s="33" t="s">
        <v>467</v>
      </c>
    </row>
    <row r="31" s="19" customFormat="1" ht="31" customHeight="1" spans="1:12">
      <c r="A31" s="39"/>
      <c r="B31" s="39"/>
      <c r="C31" s="45"/>
      <c r="D31" s="39"/>
      <c r="E31" s="33" t="s">
        <v>461</v>
      </c>
      <c r="F31" s="33" t="s">
        <v>468</v>
      </c>
      <c r="G31" s="33" t="s">
        <v>519</v>
      </c>
      <c r="H31" s="33" t="s">
        <v>464</v>
      </c>
      <c r="I31" s="33">
        <v>12</v>
      </c>
      <c r="J31" s="33" t="s">
        <v>470</v>
      </c>
      <c r="K31" s="48">
        <v>0.07</v>
      </c>
      <c r="L31" s="33" t="s">
        <v>467</v>
      </c>
    </row>
    <row r="32" s="19" customFormat="1" ht="31" customHeight="1" spans="1:12">
      <c r="A32" s="39"/>
      <c r="B32" s="39"/>
      <c r="C32" s="45"/>
      <c r="D32" s="39"/>
      <c r="E32" s="33" t="s">
        <v>461</v>
      </c>
      <c r="F32" s="33" t="s">
        <v>468</v>
      </c>
      <c r="G32" s="33" t="s">
        <v>520</v>
      </c>
      <c r="H32" s="33" t="s">
        <v>464</v>
      </c>
      <c r="I32" s="51" t="s">
        <v>521</v>
      </c>
      <c r="J32" s="33" t="s">
        <v>470</v>
      </c>
      <c r="K32" s="48">
        <v>0.06</v>
      </c>
      <c r="L32" s="33" t="s">
        <v>467</v>
      </c>
    </row>
    <row r="33" s="19" customFormat="1" ht="31" customHeight="1" spans="1:12">
      <c r="A33" s="39"/>
      <c r="B33" s="39"/>
      <c r="C33" s="45"/>
      <c r="D33" s="39"/>
      <c r="E33" s="33" t="s">
        <v>461</v>
      </c>
      <c r="F33" s="33" t="s">
        <v>468</v>
      </c>
      <c r="G33" s="33" t="s">
        <v>522</v>
      </c>
      <c r="H33" s="33" t="s">
        <v>464</v>
      </c>
      <c r="I33" s="33" t="s">
        <v>523</v>
      </c>
      <c r="J33" s="33" t="s">
        <v>524</v>
      </c>
      <c r="K33" s="48">
        <v>0.1</v>
      </c>
      <c r="L33" s="33" t="s">
        <v>467</v>
      </c>
    </row>
    <row r="34" s="19" customFormat="1" ht="40" customHeight="1" spans="1:12">
      <c r="A34" s="39"/>
      <c r="B34" s="39"/>
      <c r="C34" s="45"/>
      <c r="D34" s="39"/>
      <c r="E34" s="33" t="s">
        <v>461</v>
      </c>
      <c r="F34" s="33" t="s">
        <v>462</v>
      </c>
      <c r="G34" s="33" t="s">
        <v>525</v>
      </c>
      <c r="H34" s="33" t="s">
        <v>464</v>
      </c>
      <c r="I34" s="33" t="s">
        <v>526</v>
      </c>
      <c r="J34" s="33" t="s">
        <v>483</v>
      </c>
      <c r="K34" s="48">
        <v>0.1</v>
      </c>
      <c r="L34" s="33" t="s">
        <v>467</v>
      </c>
    </row>
    <row r="35" s="19" customFormat="1" ht="37" customHeight="1" spans="1:12">
      <c r="A35" s="39"/>
      <c r="B35" s="39"/>
      <c r="C35" s="45"/>
      <c r="D35" s="39"/>
      <c r="E35" s="33" t="s">
        <v>461</v>
      </c>
      <c r="F35" s="33" t="s">
        <v>462</v>
      </c>
      <c r="G35" s="33" t="s">
        <v>527</v>
      </c>
      <c r="H35" s="33" t="s">
        <v>481</v>
      </c>
      <c r="I35" s="33" t="s">
        <v>528</v>
      </c>
      <c r="J35" s="33" t="s">
        <v>483</v>
      </c>
      <c r="K35" s="48">
        <v>0.05</v>
      </c>
      <c r="L35" s="33" t="s">
        <v>467</v>
      </c>
    </row>
    <row r="36" s="19" customFormat="1" ht="37" customHeight="1" spans="1:12">
      <c r="A36" s="39"/>
      <c r="B36" s="39"/>
      <c r="C36" s="45"/>
      <c r="D36" s="39"/>
      <c r="E36" s="36" t="s">
        <v>472</v>
      </c>
      <c r="F36" s="36" t="s">
        <v>472</v>
      </c>
      <c r="G36" s="36" t="s">
        <v>473</v>
      </c>
      <c r="H36" s="33" t="s">
        <v>464</v>
      </c>
      <c r="I36" s="33" t="s">
        <v>529</v>
      </c>
      <c r="J36" s="34" t="s">
        <v>475</v>
      </c>
      <c r="K36" s="48">
        <v>0.05</v>
      </c>
      <c r="L36" s="33" t="s">
        <v>467</v>
      </c>
    </row>
    <row r="37" s="19" customFormat="1" ht="36" customHeight="1" spans="1:12">
      <c r="A37" s="39"/>
      <c r="B37" s="39"/>
      <c r="C37" s="45"/>
      <c r="D37" s="39"/>
      <c r="E37" s="33" t="s">
        <v>476</v>
      </c>
      <c r="F37" s="33" t="s">
        <v>477</v>
      </c>
      <c r="G37" s="33" t="s">
        <v>530</v>
      </c>
      <c r="H37" s="33" t="s">
        <v>481</v>
      </c>
      <c r="I37" s="33" t="s">
        <v>531</v>
      </c>
      <c r="J37" s="33" t="s">
        <v>483</v>
      </c>
      <c r="K37" s="48">
        <v>0.1</v>
      </c>
      <c r="L37" s="33" t="s">
        <v>467</v>
      </c>
    </row>
    <row r="38" s="19" customFormat="1" ht="68" customHeight="1" spans="1:12">
      <c r="A38" s="39"/>
      <c r="B38" s="39"/>
      <c r="C38" s="45"/>
      <c r="D38" s="39"/>
      <c r="E38" s="33" t="s">
        <v>476</v>
      </c>
      <c r="F38" s="33" t="s">
        <v>477</v>
      </c>
      <c r="G38" s="33" t="s">
        <v>532</v>
      </c>
      <c r="H38" s="33" t="s">
        <v>481</v>
      </c>
      <c r="I38" s="33" t="s">
        <v>531</v>
      </c>
      <c r="J38" s="40" t="s">
        <v>483</v>
      </c>
      <c r="K38" s="48">
        <v>0.1</v>
      </c>
      <c r="L38" s="33" t="s">
        <v>467</v>
      </c>
    </row>
    <row r="39" s="20" customFormat="1" ht="33.75" spans="1:12">
      <c r="A39" s="39"/>
      <c r="B39" s="39"/>
      <c r="C39" s="45"/>
      <c r="D39" s="39"/>
      <c r="E39" s="33" t="s">
        <v>476</v>
      </c>
      <c r="F39" s="33" t="s">
        <v>511</v>
      </c>
      <c r="G39" s="33" t="s">
        <v>533</v>
      </c>
      <c r="H39" s="33" t="s">
        <v>481</v>
      </c>
      <c r="I39" s="33" t="s">
        <v>531</v>
      </c>
      <c r="J39" s="40" t="s">
        <v>483</v>
      </c>
      <c r="K39" s="48">
        <v>0.1</v>
      </c>
      <c r="L39" s="33" t="s">
        <v>467</v>
      </c>
    </row>
    <row r="40" s="20" customFormat="1" ht="37" customHeight="1" spans="1:12">
      <c r="A40" s="39"/>
      <c r="B40" s="39"/>
      <c r="C40" s="45"/>
      <c r="D40" s="39"/>
      <c r="E40" s="33" t="s">
        <v>484</v>
      </c>
      <c r="F40" s="33" t="s">
        <v>484</v>
      </c>
      <c r="G40" s="33" t="s">
        <v>534</v>
      </c>
      <c r="H40" s="33" t="s">
        <v>464</v>
      </c>
      <c r="I40" s="40" t="s">
        <v>465</v>
      </c>
      <c r="J40" s="40" t="s">
        <v>466</v>
      </c>
      <c r="K40" s="48">
        <v>0.1</v>
      </c>
      <c r="L40" s="33" t="s">
        <v>467</v>
      </c>
    </row>
    <row r="41" s="20" customFormat="1" ht="33.75" spans="1:12">
      <c r="A41" s="34" t="s">
        <v>446</v>
      </c>
      <c r="B41" s="33" t="s">
        <v>535</v>
      </c>
      <c r="C41" s="35">
        <v>40</v>
      </c>
      <c r="D41" s="33" t="s">
        <v>536</v>
      </c>
      <c r="E41" s="33" t="s">
        <v>461</v>
      </c>
      <c r="F41" s="33" t="s">
        <v>468</v>
      </c>
      <c r="G41" s="33" t="s">
        <v>537</v>
      </c>
      <c r="H41" s="40" t="s">
        <v>464</v>
      </c>
      <c r="I41" s="33">
        <v>223</v>
      </c>
      <c r="J41" s="33" t="s">
        <v>489</v>
      </c>
      <c r="K41" s="48">
        <v>0.1</v>
      </c>
      <c r="L41" s="33" t="s">
        <v>467</v>
      </c>
    </row>
    <row r="42" s="20" customFormat="1" ht="33.75" spans="1:12">
      <c r="A42" s="37"/>
      <c r="B42" s="33"/>
      <c r="C42" s="35"/>
      <c r="D42" s="33"/>
      <c r="E42" s="33" t="s">
        <v>461</v>
      </c>
      <c r="F42" s="33" t="s">
        <v>468</v>
      </c>
      <c r="G42" s="33" t="s">
        <v>538</v>
      </c>
      <c r="H42" s="40" t="s">
        <v>464</v>
      </c>
      <c r="I42" s="33">
        <v>8</v>
      </c>
      <c r="J42" s="33" t="s">
        <v>489</v>
      </c>
      <c r="K42" s="48">
        <v>0.05</v>
      </c>
      <c r="L42" s="33" t="s">
        <v>467</v>
      </c>
    </row>
    <row r="43" s="20" customFormat="1" ht="36" spans="1:12">
      <c r="A43" s="37"/>
      <c r="B43" s="33"/>
      <c r="C43" s="35"/>
      <c r="D43" s="33"/>
      <c r="E43" s="33" t="s">
        <v>461</v>
      </c>
      <c r="F43" s="33" t="s">
        <v>468</v>
      </c>
      <c r="G43" s="36" t="s">
        <v>539</v>
      </c>
      <c r="H43" s="40" t="s">
        <v>464</v>
      </c>
      <c r="I43" s="33">
        <v>24</v>
      </c>
      <c r="J43" s="33" t="s">
        <v>489</v>
      </c>
      <c r="K43" s="48">
        <v>0.05</v>
      </c>
      <c r="L43" s="33" t="s">
        <v>467</v>
      </c>
    </row>
    <row r="44" s="20" customFormat="1" ht="33.75" spans="1:12">
      <c r="A44" s="37"/>
      <c r="B44" s="33"/>
      <c r="C44" s="35"/>
      <c r="D44" s="33"/>
      <c r="E44" s="33" t="s">
        <v>461</v>
      </c>
      <c r="F44" s="33" t="s">
        <v>468</v>
      </c>
      <c r="G44" s="33" t="s">
        <v>540</v>
      </c>
      <c r="H44" s="40" t="s">
        <v>464</v>
      </c>
      <c r="I44" s="33">
        <v>4</v>
      </c>
      <c r="J44" s="40" t="s">
        <v>101</v>
      </c>
      <c r="K44" s="48">
        <v>0.05</v>
      </c>
      <c r="L44" s="33" t="s">
        <v>467</v>
      </c>
    </row>
    <row r="45" s="20" customFormat="1" ht="36" spans="1:12">
      <c r="A45" s="37"/>
      <c r="B45" s="33"/>
      <c r="C45" s="35"/>
      <c r="D45" s="33"/>
      <c r="E45" s="36" t="s">
        <v>461</v>
      </c>
      <c r="F45" s="36" t="s">
        <v>462</v>
      </c>
      <c r="G45" s="36" t="s">
        <v>541</v>
      </c>
      <c r="H45" s="40" t="s">
        <v>464</v>
      </c>
      <c r="I45" s="33">
        <v>0</v>
      </c>
      <c r="J45" s="33" t="s">
        <v>470</v>
      </c>
      <c r="K45" s="48">
        <v>0.05</v>
      </c>
      <c r="L45" s="33" t="s">
        <v>507</v>
      </c>
    </row>
    <row r="46" s="20" customFormat="1" ht="60" spans="1:12">
      <c r="A46" s="37"/>
      <c r="B46" s="33"/>
      <c r="C46" s="35"/>
      <c r="D46" s="33"/>
      <c r="E46" s="36" t="s">
        <v>461</v>
      </c>
      <c r="F46" s="36" t="s">
        <v>468</v>
      </c>
      <c r="G46" s="36" t="s">
        <v>542</v>
      </c>
      <c r="H46" s="40" t="s">
        <v>464</v>
      </c>
      <c r="I46" s="33">
        <v>14808</v>
      </c>
      <c r="J46" s="33" t="s">
        <v>489</v>
      </c>
      <c r="K46" s="48">
        <v>0.1</v>
      </c>
      <c r="L46" s="33" t="s">
        <v>467</v>
      </c>
    </row>
    <row r="47" s="20" customFormat="1" ht="36" spans="1:12">
      <c r="A47" s="37"/>
      <c r="B47" s="33"/>
      <c r="C47" s="35"/>
      <c r="D47" s="33"/>
      <c r="E47" s="36" t="s">
        <v>461</v>
      </c>
      <c r="F47" s="36" t="s">
        <v>462</v>
      </c>
      <c r="G47" s="36" t="s">
        <v>543</v>
      </c>
      <c r="H47" s="40" t="s">
        <v>464</v>
      </c>
      <c r="I47" s="48">
        <v>1</v>
      </c>
      <c r="J47" s="33" t="s">
        <v>483</v>
      </c>
      <c r="K47" s="48">
        <v>0.05</v>
      </c>
      <c r="L47" s="33" t="s">
        <v>467</v>
      </c>
    </row>
    <row r="48" s="20" customFormat="1" ht="24" spans="1:12">
      <c r="A48" s="37"/>
      <c r="B48" s="33"/>
      <c r="C48" s="35"/>
      <c r="D48" s="33"/>
      <c r="E48" s="36" t="s">
        <v>472</v>
      </c>
      <c r="F48" s="36" t="s">
        <v>472</v>
      </c>
      <c r="G48" s="36" t="s">
        <v>473</v>
      </c>
      <c r="H48" s="33" t="s">
        <v>464</v>
      </c>
      <c r="I48" s="33" t="s">
        <v>544</v>
      </c>
      <c r="J48" s="34" t="s">
        <v>475</v>
      </c>
      <c r="K48" s="48">
        <v>0.05</v>
      </c>
      <c r="L48" s="33" t="s">
        <v>467</v>
      </c>
    </row>
    <row r="49" s="20" customFormat="1" ht="22.5" spans="1:12">
      <c r="A49" s="37"/>
      <c r="B49" s="33"/>
      <c r="C49" s="35"/>
      <c r="D49" s="33"/>
      <c r="E49" s="33" t="s">
        <v>476</v>
      </c>
      <c r="F49" s="33" t="s">
        <v>545</v>
      </c>
      <c r="G49" s="33" t="s">
        <v>546</v>
      </c>
      <c r="H49" s="33" t="s">
        <v>481</v>
      </c>
      <c r="I49" s="33" t="s">
        <v>547</v>
      </c>
      <c r="J49" s="33" t="s">
        <v>483</v>
      </c>
      <c r="K49" s="48">
        <v>0.15</v>
      </c>
      <c r="L49" s="33" t="s">
        <v>467</v>
      </c>
    </row>
    <row r="50" s="20" customFormat="1" ht="84" spans="1:12">
      <c r="A50" s="37"/>
      <c r="B50" s="33"/>
      <c r="C50" s="35"/>
      <c r="D50" s="33"/>
      <c r="E50" s="36" t="s">
        <v>476</v>
      </c>
      <c r="F50" s="36" t="s">
        <v>495</v>
      </c>
      <c r="G50" s="36" t="s">
        <v>548</v>
      </c>
      <c r="H50" s="33" t="s">
        <v>481</v>
      </c>
      <c r="I50" s="33" t="s">
        <v>549</v>
      </c>
      <c r="J50" s="33" t="s">
        <v>483</v>
      </c>
      <c r="K50" s="48">
        <v>0.15</v>
      </c>
      <c r="L50" s="33" t="s">
        <v>467</v>
      </c>
    </row>
    <row r="51" s="20" customFormat="1" ht="33.75" spans="1:12">
      <c r="A51" s="37"/>
      <c r="B51" s="33"/>
      <c r="C51" s="35"/>
      <c r="D51" s="33"/>
      <c r="E51" s="33" t="s">
        <v>484</v>
      </c>
      <c r="F51" s="33" t="s">
        <v>484</v>
      </c>
      <c r="G51" s="33" t="s">
        <v>550</v>
      </c>
      <c r="H51" s="33" t="s">
        <v>464</v>
      </c>
      <c r="I51" s="33" t="s">
        <v>465</v>
      </c>
      <c r="J51" s="33" t="s">
        <v>466</v>
      </c>
      <c r="K51" s="48">
        <v>0.1</v>
      </c>
      <c r="L51" s="33" t="s">
        <v>467</v>
      </c>
    </row>
    <row r="52" s="20" customFormat="1" ht="56.25" spans="1:12">
      <c r="A52" s="34" t="s">
        <v>446</v>
      </c>
      <c r="B52" s="33" t="s">
        <v>551</v>
      </c>
      <c r="C52" s="35">
        <v>35</v>
      </c>
      <c r="D52" s="33" t="s">
        <v>552</v>
      </c>
      <c r="E52" s="33" t="s">
        <v>461</v>
      </c>
      <c r="F52" s="33" t="s">
        <v>468</v>
      </c>
      <c r="G52" s="33" t="s">
        <v>553</v>
      </c>
      <c r="H52" s="33" t="s">
        <v>464</v>
      </c>
      <c r="I52" s="33" t="s">
        <v>554</v>
      </c>
      <c r="J52" s="40" t="s">
        <v>483</v>
      </c>
      <c r="K52" s="48">
        <v>0.2</v>
      </c>
      <c r="L52" s="33" t="s">
        <v>467</v>
      </c>
    </row>
    <row r="53" s="20" customFormat="1" ht="45" spans="1:12">
      <c r="A53" s="37"/>
      <c r="B53" s="33"/>
      <c r="C53" s="35"/>
      <c r="D53" s="33"/>
      <c r="E53" s="33" t="s">
        <v>461</v>
      </c>
      <c r="F53" s="33" t="s">
        <v>468</v>
      </c>
      <c r="G53" s="33" t="s">
        <v>555</v>
      </c>
      <c r="H53" s="33" t="s">
        <v>464</v>
      </c>
      <c r="I53" s="33" t="s">
        <v>523</v>
      </c>
      <c r="J53" s="40" t="s">
        <v>101</v>
      </c>
      <c r="K53" s="48">
        <v>0.05</v>
      </c>
      <c r="L53" s="33" t="s">
        <v>467</v>
      </c>
    </row>
    <row r="54" s="20" customFormat="1" ht="33.75" spans="1:12">
      <c r="A54" s="37"/>
      <c r="B54" s="33"/>
      <c r="C54" s="35"/>
      <c r="D54" s="33"/>
      <c r="E54" s="33" t="s">
        <v>461</v>
      </c>
      <c r="F54" s="33" t="s">
        <v>462</v>
      </c>
      <c r="G54" s="33" t="s">
        <v>556</v>
      </c>
      <c r="H54" s="33" t="s">
        <v>464</v>
      </c>
      <c r="I54" s="33" t="s">
        <v>557</v>
      </c>
      <c r="J54" s="40" t="s">
        <v>470</v>
      </c>
      <c r="K54" s="48">
        <v>0.15</v>
      </c>
      <c r="L54" s="33" t="s">
        <v>467</v>
      </c>
    </row>
    <row r="55" s="20" customFormat="1" ht="33.75" spans="1:12">
      <c r="A55" s="37"/>
      <c r="B55" s="33"/>
      <c r="C55" s="35"/>
      <c r="D55" s="33"/>
      <c r="E55" s="33" t="s">
        <v>461</v>
      </c>
      <c r="F55" s="33" t="s">
        <v>462</v>
      </c>
      <c r="G55" s="33" t="s">
        <v>558</v>
      </c>
      <c r="H55" s="33" t="s">
        <v>464</v>
      </c>
      <c r="I55" s="33" t="s">
        <v>559</v>
      </c>
      <c r="J55" s="40" t="s">
        <v>470</v>
      </c>
      <c r="K55" s="48">
        <v>0.05</v>
      </c>
      <c r="L55" s="33" t="s">
        <v>467</v>
      </c>
    </row>
    <row r="56" s="20" customFormat="1" ht="24" spans="1:12">
      <c r="A56" s="37"/>
      <c r="B56" s="33"/>
      <c r="C56" s="35"/>
      <c r="D56" s="33"/>
      <c r="E56" s="36" t="s">
        <v>472</v>
      </c>
      <c r="F56" s="36" t="s">
        <v>472</v>
      </c>
      <c r="G56" s="36" t="s">
        <v>473</v>
      </c>
      <c r="H56" s="33" t="s">
        <v>464</v>
      </c>
      <c r="I56" s="33" t="s">
        <v>560</v>
      </c>
      <c r="J56" s="34" t="s">
        <v>475</v>
      </c>
      <c r="K56" s="48">
        <v>0.05</v>
      </c>
      <c r="L56" s="33" t="s">
        <v>467</v>
      </c>
    </row>
    <row r="57" s="20" customFormat="1" ht="45" spans="1:12">
      <c r="A57" s="37"/>
      <c r="B57" s="33"/>
      <c r="C57" s="35"/>
      <c r="D57" s="33"/>
      <c r="E57" s="33" t="s">
        <v>476</v>
      </c>
      <c r="F57" s="33" t="s">
        <v>477</v>
      </c>
      <c r="G57" s="33" t="s">
        <v>561</v>
      </c>
      <c r="H57" s="33" t="s">
        <v>481</v>
      </c>
      <c r="I57" s="33" t="s">
        <v>562</v>
      </c>
      <c r="J57" s="40" t="s">
        <v>483</v>
      </c>
      <c r="K57" s="48">
        <v>0.15</v>
      </c>
      <c r="L57" s="33" t="s">
        <v>467</v>
      </c>
    </row>
    <row r="58" s="20" customFormat="1" ht="112.5" spans="1:12">
      <c r="A58" s="37"/>
      <c r="B58" s="33"/>
      <c r="C58" s="35"/>
      <c r="D58" s="33"/>
      <c r="E58" s="33" t="s">
        <v>476</v>
      </c>
      <c r="F58" s="33" t="s">
        <v>511</v>
      </c>
      <c r="G58" s="33" t="s">
        <v>563</v>
      </c>
      <c r="H58" s="33" t="s">
        <v>481</v>
      </c>
      <c r="I58" s="33" t="s">
        <v>482</v>
      </c>
      <c r="J58" s="40" t="s">
        <v>483</v>
      </c>
      <c r="K58" s="48">
        <v>0.15</v>
      </c>
      <c r="L58" s="33" t="s">
        <v>467</v>
      </c>
    </row>
    <row r="59" s="20" customFormat="1" ht="22.5" spans="1:12">
      <c r="A59" s="37"/>
      <c r="B59" s="33"/>
      <c r="C59" s="35"/>
      <c r="D59" s="33"/>
      <c r="E59" s="33" t="s">
        <v>484</v>
      </c>
      <c r="F59" s="33" t="s">
        <v>484</v>
      </c>
      <c r="G59" s="33" t="s">
        <v>564</v>
      </c>
      <c r="H59" s="33" t="s">
        <v>464</v>
      </c>
      <c r="I59" s="33" t="s">
        <v>465</v>
      </c>
      <c r="J59" s="40" t="s">
        <v>483</v>
      </c>
      <c r="K59" s="48">
        <v>0.1</v>
      </c>
      <c r="L59" s="33" t="s">
        <v>467</v>
      </c>
    </row>
    <row r="60" s="20" customFormat="1" ht="22.5" spans="1:12">
      <c r="A60" s="33" t="s">
        <v>446</v>
      </c>
      <c r="B60" s="33" t="s">
        <v>565</v>
      </c>
      <c r="C60" s="35">
        <v>23.05</v>
      </c>
      <c r="D60" s="33" t="s">
        <v>566</v>
      </c>
      <c r="E60" s="33" t="s">
        <v>461</v>
      </c>
      <c r="F60" s="33" t="s">
        <v>468</v>
      </c>
      <c r="G60" s="33" t="s">
        <v>567</v>
      </c>
      <c r="H60" s="34" t="s">
        <v>464</v>
      </c>
      <c r="I60" s="33" t="s">
        <v>557</v>
      </c>
      <c r="J60" s="33" t="s">
        <v>568</v>
      </c>
      <c r="K60" s="48">
        <v>0.1</v>
      </c>
      <c r="L60" s="33" t="s">
        <v>467</v>
      </c>
    </row>
    <row r="61" s="20" customFormat="1" ht="33.75" spans="1:12">
      <c r="A61" s="33"/>
      <c r="B61" s="33"/>
      <c r="C61" s="35"/>
      <c r="D61" s="33"/>
      <c r="E61" s="33" t="s">
        <v>461</v>
      </c>
      <c r="F61" s="33" t="s">
        <v>468</v>
      </c>
      <c r="G61" s="33" t="s">
        <v>569</v>
      </c>
      <c r="H61" s="34" t="s">
        <v>464</v>
      </c>
      <c r="I61" s="33" t="s">
        <v>570</v>
      </c>
      <c r="J61" s="33" t="s">
        <v>470</v>
      </c>
      <c r="K61" s="48">
        <v>0.1</v>
      </c>
      <c r="L61" s="33" t="s">
        <v>467</v>
      </c>
    </row>
    <row r="62" s="20" customFormat="1" ht="33.75" spans="1:12">
      <c r="A62" s="33"/>
      <c r="B62" s="33"/>
      <c r="C62" s="35"/>
      <c r="D62" s="33"/>
      <c r="E62" s="33" t="s">
        <v>461</v>
      </c>
      <c r="F62" s="33" t="s">
        <v>468</v>
      </c>
      <c r="G62" s="33" t="s">
        <v>571</v>
      </c>
      <c r="H62" s="34" t="s">
        <v>464</v>
      </c>
      <c r="I62" s="33" t="s">
        <v>523</v>
      </c>
      <c r="J62" s="33" t="s">
        <v>503</v>
      </c>
      <c r="K62" s="48">
        <v>0.1</v>
      </c>
      <c r="L62" s="33" t="s">
        <v>467</v>
      </c>
    </row>
    <row r="63" s="20" customFormat="1" ht="24" spans="1:12">
      <c r="A63" s="33"/>
      <c r="B63" s="33"/>
      <c r="C63" s="35"/>
      <c r="D63" s="33"/>
      <c r="E63" s="33" t="s">
        <v>461</v>
      </c>
      <c r="F63" s="33" t="s">
        <v>468</v>
      </c>
      <c r="G63" s="36" t="s">
        <v>572</v>
      </c>
      <c r="H63" s="34" t="s">
        <v>464</v>
      </c>
      <c r="I63" s="33">
        <v>15</v>
      </c>
      <c r="J63" s="33" t="s">
        <v>573</v>
      </c>
      <c r="K63" s="48">
        <v>0.05</v>
      </c>
      <c r="L63" s="33" t="s">
        <v>467</v>
      </c>
    </row>
    <row r="64" s="20" customFormat="1" ht="112.5" spans="1:12">
      <c r="A64" s="33"/>
      <c r="B64" s="33"/>
      <c r="C64" s="35"/>
      <c r="D64" s="33"/>
      <c r="E64" s="33" t="s">
        <v>461</v>
      </c>
      <c r="F64" s="33" t="s">
        <v>574</v>
      </c>
      <c r="G64" s="33" t="s">
        <v>575</v>
      </c>
      <c r="H64" s="34" t="s">
        <v>464</v>
      </c>
      <c r="I64" s="33">
        <v>12</v>
      </c>
      <c r="J64" s="33" t="s">
        <v>576</v>
      </c>
      <c r="K64" s="48">
        <v>0.1</v>
      </c>
      <c r="L64" s="33" t="s">
        <v>467</v>
      </c>
    </row>
    <row r="65" s="20" customFormat="1" ht="24" spans="1:12">
      <c r="A65" s="33"/>
      <c r="B65" s="33"/>
      <c r="C65" s="35"/>
      <c r="D65" s="33"/>
      <c r="E65" s="36" t="s">
        <v>472</v>
      </c>
      <c r="F65" s="36" t="s">
        <v>472</v>
      </c>
      <c r="G65" s="36" t="s">
        <v>473</v>
      </c>
      <c r="H65" s="33" t="s">
        <v>464</v>
      </c>
      <c r="I65" s="33" t="s">
        <v>577</v>
      </c>
      <c r="J65" s="34" t="s">
        <v>475</v>
      </c>
      <c r="K65" s="48">
        <v>0.05</v>
      </c>
      <c r="L65" s="33" t="s">
        <v>467</v>
      </c>
    </row>
    <row r="66" s="20" customFormat="1" ht="22.5" spans="1:12">
      <c r="A66" s="33"/>
      <c r="B66" s="33"/>
      <c r="C66" s="35"/>
      <c r="D66" s="33"/>
      <c r="E66" s="33" t="s">
        <v>476</v>
      </c>
      <c r="F66" s="33" t="s">
        <v>477</v>
      </c>
      <c r="G66" s="33" t="s">
        <v>578</v>
      </c>
      <c r="H66" s="33" t="s">
        <v>481</v>
      </c>
      <c r="I66" s="33" t="s">
        <v>579</v>
      </c>
      <c r="J66" s="33" t="s">
        <v>483</v>
      </c>
      <c r="K66" s="48">
        <v>0.1</v>
      </c>
      <c r="L66" s="33" t="s">
        <v>467</v>
      </c>
    </row>
    <row r="67" s="20" customFormat="1" ht="24" spans="1:12">
      <c r="A67" s="33"/>
      <c r="B67" s="33"/>
      <c r="C67" s="35"/>
      <c r="D67" s="33"/>
      <c r="E67" s="33" t="s">
        <v>476</v>
      </c>
      <c r="F67" s="33" t="s">
        <v>477</v>
      </c>
      <c r="G67" s="36" t="s">
        <v>580</v>
      </c>
      <c r="H67" s="33" t="s">
        <v>481</v>
      </c>
      <c r="I67" s="33" t="s">
        <v>581</v>
      </c>
      <c r="J67" s="33" t="s">
        <v>483</v>
      </c>
      <c r="K67" s="48">
        <v>0.1</v>
      </c>
      <c r="L67" s="33" t="s">
        <v>467</v>
      </c>
    </row>
    <row r="68" s="20" customFormat="1" ht="78.75" spans="1:12">
      <c r="A68" s="33"/>
      <c r="B68" s="33"/>
      <c r="C68" s="35"/>
      <c r="D68" s="33"/>
      <c r="E68" s="33" t="s">
        <v>476</v>
      </c>
      <c r="F68" s="33" t="s">
        <v>495</v>
      </c>
      <c r="G68" s="33" t="s">
        <v>582</v>
      </c>
      <c r="H68" s="33" t="s">
        <v>481</v>
      </c>
      <c r="I68" s="33" t="s">
        <v>583</v>
      </c>
      <c r="J68" s="33" t="s">
        <v>483</v>
      </c>
      <c r="K68" s="48">
        <v>0.05</v>
      </c>
      <c r="L68" s="33" t="s">
        <v>467</v>
      </c>
    </row>
    <row r="69" s="20" customFormat="1" ht="56.25" spans="1:12">
      <c r="A69" s="33"/>
      <c r="B69" s="33"/>
      <c r="C69" s="35"/>
      <c r="D69" s="33"/>
      <c r="E69" s="33" t="s">
        <v>476</v>
      </c>
      <c r="F69" s="33" t="s">
        <v>511</v>
      </c>
      <c r="G69" s="33" t="s">
        <v>584</v>
      </c>
      <c r="H69" s="33" t="s">
        <v>481</v>
      </c>
      <c r="I69" s="33" t="s">
        <v>583</v>
      </c>
      <c r="J69" s="33" t="s">
        <v>483</v>
      </c>
      <c r="K69" s="48">
        <v>0.05</v>
      </c>
      <c r="L69" s="33" t="s">
        <v>467</v>
      </c>
    </row>
    <row r="70" s="20" customFormat="1" ht="33.75" spans="1:12">
      <c r="A70" s="33"/>
      <c r="B70" s="33"/>
      <c r="C70" s="35"/>
      <c r="D70" s="33"/>
      <c r="E70" s="33" t="s">
        <v>484</v>
      </c>
      <c r="F70" s="33" t="s">
        <v>484</v>
      </c>
      <c r="G70" s="33" t="s">
        <v>585</v>
      </c>
      <c r="H70" s="34" t="s">
        <v>464</v>
      </c>
      <c r="I70" s="59" t="s">
        <v>465</v>
      </c>
      <c r="J70" s="33" t="s">
        <v>466</v>
      </c>
      <c r="K70" s="48">
        <v>0.1</v>
      </c>
      <c r="L70" s="33" t="s">
        <v>467</v>
      </c>
    </row>
    <row r="71" s="20" customFormat="1" ht="24" spans="1:12">
      <c r="A71" s="34" t="s">
        <v>446</v>
      </c>
      <c r="B71" s="33" t="s">
        <v>586</v>
      </c>
      <c r="C71" s="52">
        <v>30</v>
      </c>
      <c r="D71" s="34" t="s">
        <v>587</v>
      </c>
      <c r="E71" s="36" t="s">
        <v>461</v>
      </c>
      <c r="F71" s="36" t="s">
        <v>468</v>
      </c>
      <c r="G71" s="36" t="s">
        <v>588</v>
      </c>
      <c r="H71" s="34" t="s">
        <v>464</v>
      </c>
      <c r="I71" s="36">
        <v>41000</v>
      </c>
      <c r="J71" s="34" t="s">
        <v>589</v>
      </c>
      <c r="K71" s="47">
        <v>0.15</v>
      </c>
      <c r="L71" s="33" t="s">
        <v>467</v>
      </c>
    </row>
    <row r="72" s="20" customFormat="1" ht="24" spans="1:12">
      <c r="A72" s="37"/>
      <c r="B72" s="33"/>
      <c r="C72" s="37"/>
      <c r="D72" s="37"/>
      <c r="E72" s="36" t="s">
        <v>461</v>
      </c>
      <c r="F72" s="36" t="s">
        <v>468</v>
      </c>
      <c r="G72" s="36" t="s">
        <v>590</v>
      </c>
      <c r="H72" s="34" t="s">
        <v>464</v>
      </c>
      <c r="I72" s="36" t="s">
        <v>591</v>
      </c>
      <c r="J72" s="34" t="s">
        <v>592</v>
      </c>
      <c r="K72" s="47">
        <v>0.15</v>
      </c>
      <c r="L72" s="33" t="s">
        <v>467</v>
      </c>
    </row>
    <row r="73" s="20" customFormat="1" ht="36" spans="1:12">
      <c r="A73" s="37"/>
      <c r="B73" s="33"/>
      <c r="C73" s="37"/>
      <c r="D73" s="37"/>
      <c r="E73" s="36" t="s">
        <v>461</v>
      </c>
      <c r="F73" s="36" t="s">
        <v>462</v>
      </c>
      <c r="G73" s="36" t="s">
        <v>593</v>
      </c>
      <c r="H73" s="34" t="s">
        <v>464</v>
      </c>
      <c r="I73" s="36">
        <v>0</v>
      </c>
      <c r="J73" s="34" t="s">
        <v>470</v>
      </c>
      <c r="K73" s="47">
        <v>0.15</v>
      </c>
      <c r="L73" s="33" t="s">
        <v>507</v>
      </c>
    </row>
    <row r="74" s="20" customFormat="1" ht="24" spans="1:12">
      <c r="A74" s="37"/>
      <c r="B74" s="33"/>
      <c r="C74" s="37"/>
      <c r="D74" s="37"/>
      <c r="E74" s="36" t="s">
        <v>472</v>
      </c>
      <c r="F74" s="36" t="s">
        <v>472</v>
      </c>
      <c r="G74" s="36" t="s">
        <v>473</v>
      </c>
      <c r="H74" s="33" t="s">
        <v>464</v>
      </c>
      <c r="I74" s="33" t="s">
        <v>594</v>
      </c>
      <c r="J74" s="34" t="s">
        <v>475</v>
      </c>
      <c r="K74" s="48">
        <v>0.05</v>
      </c>
      <c r="L74" s="33" t="s">
        <v>467</v>
      </c>
    </row>
    <row r="75" s="20" customFormat="1" ht="48" spans="1:12">
      <c r="A75" s="37"/>
      <c r="B75" s="33"/>
      <c r="C75" s="37"/>
      <c r="D75" s="37"/>
      <c r="E75" s="36" t="s">
        <v>476</v>
      </c>
      <c r="F75" s="36" t="s">
        <v>495</v>
      </c>
      <c r="G75" s="36" t="s">
        <v>595</v>
      </c>
      <c r="H75" s="34" t="s">
        <v>481</v>
      </c>
      <c r="I75" s="36" t="s">
        <v>596</v>
      </c>
      <c r="J75" s="34" t="s">
        <v>483</v>
      </c>
      <c r="K75" s="47">
        <v>0.3</v>
      </c>
      <c r="L75" s="33" t="s">
        <v>467</v>
      </c>
    </row>
    <row r="76" s="20" customFormat="1" ht="24" spans="1:12">
      <c r="A76" s="37"/>
      <c r="B76" s="33"/>
      <c r="C76" s="37"/>
      <c r="D76" s="37"/>
      <c r="E76" s="36" t="s">
        <v>484</v>
      </c>
      <c r="F76" s="36" t="s">
        <v>513</v>
      </c>
      <c r="G76" s="36" t="s">
        <v>597</v>
      </c>
      <c r="H76" s="34" t="s">
        <v>464</v>
      </c>
      <c r="I76" s="59" t="s">
        <v>465</v>
      </c>
      <c r="J76" s="33" t="s">
        <v>466</v>
      </c>
      <c r="K76" s="48">
        <v>0.1</v>
      </c>
      <c r="L76" s="33" t="s">
        <v>467</v>
      </c>
    </row>
    <row r="77" s="20" customFormat="1" ht="33.75" spans="1:12">
      <c r="A77" s="34" t="s">
        <v>446</v>
      </c>
      <c r="B77" s="34" t="s">
        <v>598</v>
      </c>
      <c r="C77" s="53">
        <v>400</v>
      </c>
      <c r="D77" s="34" t="s">
        <v>599</v>
      </c>
      <c r="E77" s="33" t="s">
        <v>461</v>
      </c>
      <c r="F77" s="33" t="s">
        <v>462</v>
      </c>
      <c r="G77" s="34" t="s">
        <v>600</v>
      </c>
      <c r="H77" s="34" t="s">
        <v>464</v>
      </c>
      <c r="I77" s="59" t="s">
        <v>465</v>
      </c>
      <c r="J77" s="33" t="s">
        <v>466</v>
      </c>
      <c r="K77" s="60">
        <v>0.15</v>
      </c>
      <c r="L77" s="33" t="s">
        <v>467</v>
      </c>
    </row>
    <row r="78" s="20" customFormat="1" ht="33.75" spans="1:12">
      <c r="A78" s="37"/>
      <c r="B78" s="37"/>
      <c r="C78" s="53"/>
      <c r="D78" s="37"/>
      <c r="E78" s="33" t="s">
        <v>461</v>
      </c>
      <c r="F78" s="33" t="s">
        <v>462</v>
      </c>
      <c r="G78" s="34" t="s">
        <v>601</v>
      </c>
      <c r="H78" s="34" t="s">
        <v>464</v>
      </c>
      <c r="I78" s="61">
        <f>100</f>
        <v>100</v>
      </c>
      <c r="J78" s="33" t="s">
        <v>466</v>
      </c>
      <c r="K78" s="60">
        <v>0.1</v>
      </c>
      <c r="L78" s="33" t="s">
        <v>467</v>
      </c>
    </row>
    <row r="79" s="20" customFormat="1" ht="22.5" spans="1:12">
      <c r="A79" s="37"/>
      <c r="B79" s="37"/>
      <c r="C79" s="53"/>
      <c r="D79" s="37"/>
      <c r="E79" s="33" t="s">
        <v>461</v>
      </c>
      <c r="F79" s="33" t="s">
        <v>462</v>
      </c>
      <c r="G79" s="34" t="s">
        <v>602</v>
      </c>
      <c r="H79" s="34" t="s">
        <v>464</v>
      </c>
      <c r="I79" s="62" t="s">
        <v>603</v>
      </c>
      <c r="J79" s="33" t="s">
        <v>466</v>
      </c>
      <c r="K79" s="60">
        <v>0.05</v>
      </c>
      <c r="L79" s="33" t="s">
        <v>507</v>
      </c>
    </row>
    <row r="80" s="20" customFormat="1" ht="22.5" spans="1:12">
      <c r="A80" s="37"/>
      <c r="B80" s="37"/>
      <c r="C80" s="53"/>
      <c r="D80" s="37"/>
      <c r="E80" s="33" t="s">
        <v>461</v>
      </c>
      <c r="F80" s="33" t="s">
        <v>462</v>
      </c>
      <c r="G80" s="34" t="s">
        <v>604</v>
      </c>
      <c r="H80" s="34" t="s">
        <v>464</v>
      </c>
      <c r="I80" s="59" t="s">
        <v>465</v>
      </c>
      <c r="J80" s="33" t="s">
        <v>466</v>
      </c>
      <c r="K80" s="60">
        <v>0.05</v>
      </c>
      <c r="L80" s="33" t="s">
        <v>467</v>
      </c>
    </row>
    <row r="81" s="20" customFormat="1" ht="27" spans="1:12">
      <c r="A81" s="37"/>
      <c r="B81" s="37"/>
      <c r="C81" s="53"/>
      <c r="D81" s="37"/>
      <c r="E81" s="33" t="s">
        <v>461</v>
      </c>
      <c r="F81" s="33" t="s">
        <v>574</v>
      </c>
      <c r="G81" s="40" t="s">
        <v>605</v>
      </c>
      <c r="H81" s="34" t="s">
        <v>464</v>
      </c>
      <c r="I81" s="62" t="s">
        <v>606</v>
      </c>
      <c r="J81" s="62" t="s">
        <v>483</v>
      </c>
      <c r="K81" s="60">
        <v>0.05</v>
      </c>
      <c r="L81" s="33" t="s">
        <v>467</v>
      </c>
    </row>
    <row r="82" s="20" customFormat="1" ht="24" spans="1:12">
      <c r="A82" s="37"/>
      <c r="B82" s="37"/>
      <c r="C82" s="53"/>
      <c r="D82" s="37"/>
      <c r="E82" s="36" t="s">
        <v>472</v>
      </c>
      <c r="F82" s="36" t="s">
        <v>472</v>
      </c>
      <c r="G82" s="36" t="s">
        <v>473</v>
      </c>
      <c r="H82" s="33" t="s">
        <v>464</v>
      </c>
      <c r="I82" s="33" t="s">
        <v>607</v>
      </c>
      <c r="J82" s="34" t="s">
        <v>475</v>
      </c>
      <c r="K82" s="48">
        <v>0.05</v>
      </c>
      <c r="L82" s="33" t="s">
        <v>467</v>
      </c>
    </row>
    <row r="83" s="20" customFormat="1" ht="56.25" spans="1:12">
      <c r="A83" s="37"/>
      <c r="B83" s="37"/>
      <c r="C83" s="53"/>
      <c r="D83" s="37"/>
      <c r="E83" s="33" t="s">
        <v>476</v>
      </c>
      <c r="F83" s="33" t="s">
        <v>477</v>
      </c>
      <c r="G83" s="34" t="s">
        <v>608</v>
      </c>
      <c r="H83" s="34" t="s">
        <v>481</v>
      </c>
      <c r="I83" s="62" t="s">
        <v>482</v>
      </c>
      <c r="J83" s="62" t="s">
        <v>483</v>
      </c>
      <c r="K83" s="60">
        <v>0.15</v>
      </c>
      <c r="L83" s="33" t="s">
        <v>467</v>
      </c>
    </row>
    <row r="84" s="20" customFormat="1" ht="33.75" spans="1:12">
      <c r="A84" s="37"/>
      <c r="B84" s="37"/>
      <c r="C84" s="53"/>
      <c r="D84" s="37"/>
      <c r="E84" s="33" t="s">
        <v>476</v>
      </c>
      <c r="F84" s="33" t="s">
        <v>495</v>
      </c>
      <c r="G84" s="34" t="s">
        <v>609</v>
      </c>
      <c r="H84" s="34" t="s">
        <v>481</v>
      </c>
      <c r="I84" s="62" t="s">
        <v>482</v>
      </c>
      <c r="J84" s="62" t="s">
        <v>483</v>
      </c>
      <c r="K84" s="60">
        <v>0.15</v>
      </c>
      <c r="L84" s="33" t="s">
        <v>467</v>
      </c>
    </row>
    <row r="85" s="20" customFormat="1" ht="56.25" spans="1:12">
      <c r="A85" s="37"/>
      <c r="B85" s="37"/>
      <c r="C85" s="53"/>
      <c r="D85" s="37"/>
      <c r="E85" s="33" t="s">
        <v>476</v>
      </c>
      <c r="F85" s="33" t="s">
        <v>511</v>
      </c>
      <c r="G85" s="33" t="s">
        <v>610</v>
      </c>
      <c r="H85" s="34" t="s">
        <v>481</v>
      </c>
      <c r="I85" s="62" t="s">
        <v>482</v>
      </c>
      <c r="J85" s="62" t="s">
        <v>483</v>
      </c>
      <c r="K85" s="60">
        <v>0.15</v>
      </c>
      <c r="L85" s="33" t="s">
        <v>467</v>
      </c>
    </row>
    <row r="86" s="20" customFormat="1" ht="42.75" spans="1:12">
      <c r="A86" s="34" t="s">
        <v>446</v>
      </c>
      <c r="B86" s="34" t="s">
        <v>611</v>
      </c>
      <c r="C86" s="37">
        <v>9000</v>
      </c>
      <c r="D86" s="34" t="s">
        <v>612</v>
      </c>
      <c r="E86" s="33" t="s">
        <v>461</v>
      </c>
      <c r="F86" s="54" t="s">
        <v>468</v>
      </c>
      <c r="G86" s="55" t="s">
        <v>613</v>
      </c>
      <c r="H86" s="34" t="s">
        <v>464</v>
      </c>
      <c r="I86" s="63">
        <v>15</v>
      </c>
      <c r="J86" s="62" t="s">
        <v>573</v>
      </c>
      <c r="K86" s="63">
        <v>10</v>
      </c>
      <c r="L86" s="33" t="s">
        <v>467</v>
      </c>
    </row>
    <row r="87" s="20" customFormat="1" ht="28.5" spans="1:12">
      <c r="A87" s="37"/>
      <c r="B87" s="37"/>
      <c r="C87" s="37"/>
      <c r="D87" s="37"/>
      <c r="E87" s="33" t="s">
        <v>461</v>
      </c>
      <c r="F87" s="54" t="s">
        <v>462</v>
      </c>
      <c r="G87" s="55" t="s">
        <v>614</v>
      </c>
      <c r="H87" s="34" t="s">
        <v>464</v>
      </c>
      <c r="I87" s="62" t="s">
        <v>615</v>
      </c>
      <c r="J87" s="62" t="s">
        <v>592</v>
      </c>
      <c r="K87" s="63">
        <v>15</v>
      </c>
      <c r="L87" s="33" t="s">
        <v>467</v>
      </c>
    </row>
    <row r="88" s="20" customFormat="1" ht="28.5" spans="1:12">
      <c r="A88" s="37"/>
      <c r="B88" s="37"/>
      <c r="C88" s="37"/>
      <c r="D88" s="37"/>
      <c r="E88" s="33" t="s">
        <v>461</v>
      </c>
      <c r="F88" s="54" t="s">
        <v>462</v>
      </c>
      <c r="G88" s="55" t="s">
        <v>616</v>
      </c>
      <c r="H88" s="34" t="s">
        <v>464</v>
      </c>
      <c r="I88" s="62" t="s">
        <v>617</v>
      </c>
      <c r="J88" s="62" t="s">
        <v>618</v>
      </c>
      <c r="K88" s="63">
        <v>10</v>
      </c>
      <c r="L88" s="33" t="s">
        <v>467</v>
      </c>
    </row>
    <row r="89" s="20" customFormat="1" ht="24" spans="1:12">
      <c r="A89" s="37"/>
      <c r="B89" s="37"/>
      <c r="C89" s="37"/>
      <c r="D89" s="37"/>
      <c r="E89" s="36" t="s">
        <v>472</v>
      </c>
      <c r="F89" s="36" t="s">
        <v>472</v>
      </c>
      <c r="G89" s="36" t="s">
        <v>473</v>
      </c>
      <c r="H89" s="33" t="s">
        <v>464</v>
      </c>
      <c r="I89" s="33" t="s">
        <v>619</v>
      </c>
      <c r="J89" s="34" t="s">
        <v>475</v>
      </c>
      <c r="K89" s="59">
        <v>5</v>
      </c>
      <c r="L89" s="33" t="s">
        <v>467</v>
      </c>
    </row>
    <row r="90" s="20" customFormat="1" ht="42.75" spans="1:12">
      <c r="A90" s="37"/>
      <c r="B90" s="37"/>
      <c r="C90" s="37"/>
      <c r="D90" s="37"/>
      <c r="E90" s="33" t="s">
        <v>476</v>
      </c>
      <c r="F90" s="54" t="s">
        <v>620</v>
      </c>
      <c r="G90" s="55" t="s">
        <v>621</v>
      </c>
      <c r="H90" s="34" t="s">
        <v>481</v>
      </c>
      <c r="I90" s="62" t="s">
        <v>482</v>
      </c>
      <c r="J90" s="64" t="s">
        <v>483</v>
      </c>
      <c r="K90" s="63">
        <v>15</v>
      </c>
      <c r="L90" s="33" t="s">
        <v>467</v>
      </c>
    </row>
    <row r="91" s="20" customFormat="1" ht="57" spans="1:12">
      <c r="A91" s="37"/>
      <c r="B91" s="37"/>
      <c r="C91" s="37"/>
      <c r="D91" s="37"/>
      <c r="E91" s="33" t="s">
        <v>476</v>
      </c>
      <c r="F91" s="54" t="s">
        <v>622</v>
      </c>
      <c r="G91" s="55" t="s">
        <v>623</v>
      </c>
      <c r="H91" s="34" t="s">
        <v>481</v>
      </c>
      <c r="I91" s="62" t="s">
        <v>482</v>
      </c>
      <c r="J91" s="64" t="s">
        <v>483</v>
      </c>
      <c r="K91" s="63">
        <v>15</v>
      </c>
      <c r="L91" s="33" t="s">
        <v>467</v>
      </c>
    </row>
    <row r="92" s="20" customFormat="1" ht="28.5" spans="1:12">
      <c r="A92" s="37"/>
      <c r="B92" s="37"/>
      <c r="C92" s="37"/>
      <c r="D92" s="37"/>
      <c r="E92" s="36" t="s">
        <v>484</v>
      </c>
      <c r="F92" s="56" t="s">
        <v>484</v>
      </c>
      <c r="G92" s="55" t="s">
        <v>624</v>
      </c>
      <c r="H92" s="34" t="s">
        <v>464</v>
      </c>
      <c r="I92" s="59" t="s">
        <v>465</v>
      </c>
      <c r="J92" s="33" t="s">
        <v>466</v>
      </c>
      <c r="K92" s="63">
        <v>10</v>
      </c>
      <c r="L92" s="33" t="s">
        <v>467</v>
      </c>
    </row>
    <row r="93" s="20" customFormat="1" ht="33.75" spans="1:12">
      <c r="A93" s="34" t="s">
        <v>446</v>
      </c>
      <c r="B93" s="34" t="s">
        <v>625</v>
      </c>
      <c r="C93" s="37">
        <v>58.89</v>
      </c>
      <c r="D93" s="34" t="s">
        <v>626</v>
      </c>
      <c r="E93" s="33" t="s">
        <v>461</v>
      </c>
      <c r="F93" s="56" t="s">
        <v>468</v>
      </c>
      <c r="G93" s="34" t="s">
        <v>627</v>
      </c>
      <c r="H93" s="34" t="s">
        <v>464</v>
      </c>
      <c r="I93" s="37">
        <v>5889</v>
      </c>
      <c r="J93" s="34" t="s">
        <v>489</v>
      </c>
      <c r="K93" s="37">
        <v>15</v>
      </c>
      <c r="L93" s="33" t="s">
        <v>467</v>
      </c>
    </row>
    <row r="94" s="20" customFormat="1" ht="33.75" spans="1:12">
      <c r="A94" s="37"/>
      <c r="B94" s="37"/>
      <c r="C94" s="37"/>
      <c r="D94" s="37"/>
      <c r="E94" s="33" t="s">
        <v>461</v>
      </c>
      <c r="F94" s="56" t="s">
        <v>468</v>
      </c>
      <c r="G94" s="34" t="s">
        <v>628</v>
      </c>
      <c r="H94" s="34" t="s">
        <v>464</v>
      </c>
      <c r="I94" s="37">
        <v>5889</v>
      </c>
      <c r="J94" s="34" t="s">
        <v>489</v>
      </c>
      <c r="K94" s="37">
        <v>20</v>
      </c>
      <c r="L94" s="33" t="s">
        <v>467</v>
      </c>
    </row>
    <row r="95" s="20" customFormat="1" ht="22.5" spans="1:12">
      <c r="A95" s="37"/>
      <c r="B95" s="37"/>
      <c r="C95" s="37"/>
      <c r="D95" s="37"/>
      <c r="E95" s="33" t="s">
        <v>461</v>
      </c>
      <c r="F95" s="56" t="s">
        <v>462</v>
      </c>
      <c r="G95" s="34" t="s">
        <v>629</v>
      </c>
      <c r="H95" s="34" t="s">
        <v>464</v>
      </c>
      <c r="I95" s="59" t="s">
        <v>465</v>
      </c>
      <c r="J95" s="33" t="s">
        <v>466</v>
      </c>
      <c r="K95" s="37">
        <v>10</v>
      </c>
      <c r="L95" s="33" t="s">
        <v>467</v>
      </c>
    </row>
    <row r="96" s="20" customFormat="1" ht="24" spans="1:12">
      <c r="A96" s="37"/>
      <c r="B96" s="37"/>
      <c r="C96" s="37"/>
      <c r="D96" s="37"/>
      <c r="E96" s="36" t="s">
        <v>472</v>
      </c>
      <c r="F96" s="36" t="s">
        <v>472</v>
      </c>
      <c r="G96" s="36" t="s">
        <v>473</v>
      </c>
      <c r="H96" s="33" t="s">
        <v>464</v>
      </c>
      <c r="I96" s="33" t="s">
        <v>630</v>
      </c>
      <c r="J96" s="34" t="s">
        <v>475</v>
      </c>
      <c r="K96" s="59">
        <v>5</v>
      </c>
      <c r="L96" s="33" t="s">
        <v>467</v>
      </c>
    </row>
    <row r="97" s="20" customFormat="1" ht="33.75" spans="1:12">
      <c r="A97" s="37"/>
      <c r="B97" s="37"/>
      <c r="C97" s="37"/>
      <c r="D97" s="37"/>
      <c r="E97" s="33" t="s">
        <v>476</v>
      </c>
      <c r="F97" s="56" t="s">
        <v>622</v>
      </c>
      <c r="G97" s="34" t="s">
        <v>631</v>
      </c>
      <c r="H97" s="34" t="s">
        <v>481</v>
      </c>
      <c r="I97" s="62" t="s">
        <v>482</v>
      </c>
      <c r="J97" s="62" t="s">
        <v>483</v>
      </c>
      <c r="K97" s="37">
        <v>30</v>
      </c>
      <c r="L97" s="33" t="s">
        <v>467</v>
      </c>
    </row>
    <row r="98" s="20" customFormat="1" ht="28.5" spans="1:12">
      <c r="A98" s="37"/>
      <c r="B98" s="37"/>
      <c r="C98" s="37"/>
      <c r="D98" s="37"/>
      <c r="E98" s="36" t="s">
        <v>484</v>
      </c>
      <c r="F98" s="56" t="s">
        <v>484</v>
      </c>
      <c r="G98" s="34" t="s">
        <v>632</v>
      </c>
      <c r="H98" s="34" t="s">
        <v>464</v>
      </c>
      <c r="I98" s="59" t="s">
        <v>465</v>
      </c>
      <c r="J98" s="33" t="s">
        <v>466</v>
      </c>
      <c r="K98" s="37">
        <v>10</v>
      </c>
      <c r="L98" s="33" t="s">
        <v>467</v>
      </c>
    </row>
    <row r="99" s="20" customFormat="1" ht="33.75" spans="1:12">
      <c r="A99" s="33" t="s">
        <v>633</v>
      </c>
      <c r="B99" s="33" t="s">
        <v>634</v>
      </c>
      <c r="C99" s="35">
        <v>15.95</v>
      </c>
      <c r="D99" s="33" t="s">
        <v>635</v>
      </c>
      <c r="E99" s="33" t="s">
        <v>461</v>
      </c>
      <c r="F99" s="33" t="s">
        <v>468</v>
      </c>
      <c r="G99" s="33" t="s">
        <v>636</v>
      </c>
      <c r="H99" s="33" t="s">
        <v>637</v>
      </c>
      <c r="I99" s="33">
        <v>100</v>
      </c>
      <c r="J99" s="33" t="s">
        <v>466</v>
      </c>
      <c r="K99" s="33">
        <v>15</v>
      </c>
      <c r="L99" s="33" t="s">
        <v>467</v>
      </c>
    </row>
    <row r="100" s="20" customFormat="1" ht="22.5" spans="1:12">
      <c r="A100" s="33"/>
      <c r="B100" s="33"/>
      <c r="C100" s="35"/>
      <c r="D100" s="33"/>
      <c r="E100" s="33" t="s">
        <v>461</v>
      </c>
      <c r="F100" s="33" t="s">
        <v>468</v>
      </c>
      <c r="G100" s="33" t="s">
        <v>638</v>
      </c>
      <c r="H100" s="33" t="s">
        <v>637</v>
      </c>
      <c r="I100" s="33">
        <v>2</v>
      </c>
      <c r="J100" s="33" t="s">
        <v>639</v>
      </c>
      <c r="K100" s="33">
        <v>15</v>
      </c>
      <c r="L100" s="33" t="s">
        <v>467</v>
      </c>
    </row>
    <row r="101" s="20" customFormat="1" ht="22.5" spans="1:12">
      <c r="A101" s="33"/>
      <c r="B101" s="33"/>
      <c r="C101" s="35"/>
      <c r="D101" s="33"/>
      <c r="E101" s="33" t="s">
        <v>461</v>
      </c>
      <c r="F101" s="33" t="s">
        <v>462</v>
      </c>
      <c r="G101" s="33" t="s">
        <v>640</v>
      </c>
      <c r="H101" s="33" t="s">
        <v>637</v>
      </c>
      <c r="I101" s="33">
        <v>3</v>
      </c>
      <c r="J101" s="33" t="s">
        <v>641</v>
      </c>
      <c r="K101" s="33">
        <v>10</v>
      </c>
      <c r="L101" s="33" t="s">
        <v>467</v>
      </c>
    </row>
    <row r="102" s="20" customFormat="1" spans="1:12">
      <c r="A102" s="33"/>
      <c r="B102" s="33"/>
      <c r="C102" s="35"/>
      <c r="D102" s="33"/>
      <c r="E102" s="33" t="s">
        <v>461</v>
      </c>
      <c r="F102" s="33" t="s">
        <v>462</v>
      </c>
      <c r="G102" s="33" t="s">
        <v>642</v>
      </c>
      <c r="H102" s="33" t="s">
        <v>643</v>
      </c>
      <c r="I102" s="33">
        <v>5</v>
      </c>
      <c r="J102" s="33" t="s">
        <v>644</v>
      </c>
      <c r="K102" s="33">
        <v>10</v>
      </c>
      <c r="L102" s="33" t="s">
        <v>507</v>
      </c>
    </row>
    <row r="103" s="20" customFormat="1" ht="22.5" spans="1:12">
      <c r="A103" s="33"/>
      <c r="B103" s="33"/>
      <c r="C103" s="35"/>
      <c r="D103" s="33"/>
      <c r="E103" s="33" t="s">
        <v>461</v>
      </c>
      <c r="F103" s="33" t="s">
        <v>574</v>
      </c>
      <c r="G103" s="33" t="s">
        <v>645</v>
      </c>
      <c r="H103" s="33" t="s">
        <v>637</v>
      </c>
      <c r="I103" s="33">
        <v>1</v>
      </c>
      <c r="J103" s="33" t="s">
        <v>646</v>
      </c>
      <c r="K103" s="33">
        <v>10</v>
      </c>
      <c r="L103" s="33" t="s">
        <v>467</v>
      </c>
    </row>
    <row r="104" s="20" customFormat="1" spans="1:12">
      <c r="A104" s="33"/>
      <c r="B104" s="33"/>
      <c r="C104" s="35"/>
      <c r="D104" s="33"/>
      <c r="E104" s="33" t="s">
        <v>472</v>
      </c>
      <c r="F104" s="33" t="s">
        <v>472</v>
      </c>
      <c r="G104" s="33" t="s">
        <v>647</v>
      </c>
      <c r="H104" s="33" t="s">
        <v>637</v>
      </c>
      <c r="I104" s="33">
        <v>15.95</v>
      </c>
      <c r="J104" s="33" t="s">
        <v>475</v>
      </c>
      <c r="K104" s="33">
        <v>10</v>
      </c>
      <c r="L104" s="33" t="s">
        <v>467</v>
      </c>
    </row>
    <row r="105" s="20" customFormat="1" ht="33.75" spans="1:12">
      <c r="A105" s="33"/>
      <c r="B105" s="33"/>
      <c r="C105" s="35"/>
      <c r="D105" s="33"/>
      <c r="E105" s="33" t="s">
        <v>476</v>
      </c>
      <c r="F105" s="33" t="s">
        <v>495</v>
      </c>
      <c r="G105" s="33" t="s">
        <v>648</v>
      </c>
      <c r="H105" s="33" t="s">
        <v>649</v>
      </c>
      <c r="I105" s="33">
        <v>90</v>
      </c>
      <c r="J105" s="33" t="s">
        <v>466</v>
      </c>
      <c r="K105" s="33">
        <v>10</v>
      </c>
      <c r="L105" s="33" t="s">
        <v>467</v>
      </c>
    </row>
    <row r="106" s="20" customFormat="1" ht="22.5" spans="1:12">
      <c r="A106" s="33"/>
      <c r="B106" s="33"/>
      <c r="C106" s="35"/>
      <c r="D106" s="33"/>
      <c r="E106" s="33" t="s">
        <v>484</v>
      </c>
      <c r="F106" s="33" t="s">
        <v>513</v>
      </c>
      <c r="G106" s="33" t="s">
        <v>650</v>
      </c>
      <c r="H106" s="33" t="s">
        <v>649</v>
      </c>
      <c r="I106" s="33">
        <v>90</v>
      </c>
      <c r="J106" s="33" t="s">
        <v>466</v>
      </c>
      <c r="K106" s="33">
        <v>10</v>
      </c>
      <c r="L106" s="33" t="s">
        <v>467</v>
      </c>
    </row>
    <row r="107" s="20" customFormat="1" spans="1:12">
      <c r="A107" s="33" t="s">
        <v>651</v>
      </c>
      <c r="B107" s="33" t="s">
        <v>652</v>
      </c>
      <c r="C107" s="35">
        <v>10</v>
      </c>
      <c r="D107" s="57" t="s">
        <v>653</v>
      </c>
      <c r="E107" s="33" t="s">
        <v>461</v>
      </c>
      <c r="F107" s="33" t="s">
        <v>468</v>
      </c>
      <c r="G107" s="57" t="s">
        <v>654</v>
      </c>
      <c r="H107" s="33" t="s">
        <v>649</v>
      </c>
      <c r="I107" s="33" t="s">
        <v>655</v>
      </c>
      <c r="J107" s="33" t="s">
        <v>656</v>
      </c>
      <c r="K107" s="33">
        <v>10</v>
      </c>
      <c r="L107" s="33" t="s">
        <v>467</v>
      </c>
    </row>
    <row r="108" s="20" customFormat="1" ht="22.5" spans="1:12">
      <c r="A108" s="33"/>
      <c r="B108" s="33"/>
      <c r="C108" s="35"/>
      <c r="D108" s="57"/>
      <c r="E108" s="58" t="s">
        <v>461</v>
      </c>
      <c r="F108" s="33" t="s">
        <v>468</v>
      </c>
      <c r="G108" s="57" t="s">
        <v>657</v>
      </c>
      <c r="H108" s="33" t="s">
        <v>649</v>
      </c>
      <c r="I108" s="33" t="s">
        <v>658</v>
      </c>
      <c r="J108" s="33" t="s">
        <v>470</v>
      </c>
      <c r="K108" s="33" t="s">
        <v>659</v>
      </c>
      <c r="L108" s="33" t="s">
        <v>467</v>
      </c>
    </row>
    <row r="109" s="20" customFormat="1" spans="1:12">
      <c r="A109" s="33"/>
      <c r="B109" s="33"/>
      <c r="C109" s="35"/>
      <c r="D109" s="57"/>
      <c r="E109" s="33" t="s">
        <v>461</v>
      </c>
      <c r="F109" s="33" t="s">
        <v>468</v>
      </c>
      <c r="G109" s="57" t="s">
        <v>660</v>
      </c>
      <c r="H109" s="33" t="s">
        <v>649</v>
      </c>
      <c r="I109" s="33" t="s">
        <v>661</v>
      </c>
      <c r="J109" s="33" t="s">
        <v>470</v>
      </c>
      <c r="K109" s="33" t="s">
        <v>659</v>
      </c>
      <c r="L109" s="33" t="s">
        <v>467</v>
      </c>
    </row>
    <row r="110" s="20" customFormat="1" ht="22.5" spans="1:12">
      <c r="A110" s="33"/>
      <c r="B110" s="33"/>
      <c r="C110" s="35"/>
      <c r="D110" s="57"/>
      <c r="E110" s="33" t="s">
        <v>461</v>
      </c>
      <c r="F110" s="33" t="s">
        <v>468</v>
      </c>
      <c r="G110" s="57" t="s">
        <v>662</v>
      </c>
      <c r="H110" s="33" t="s">
        <v>649</v>
      </c>
      <c r="I110" s="33" t="s">
        <v>663</v>
      </c>
      <c r="J110" s="33" t="s">
        <v>664</v>
      </c>
      <c r="K110" s="33" t="s">
        <v>659</v>
      </c>
      <c r="L110" s="33" t="s">
        <v>467</v>
      </c>
    </row>
    <row r="111" s="20" customFormat="1" spans="1:12">
      <c r="A111" s="33"/>
      <c r="B111" s="33"/>
      <c r="C111" s="35"/>
      <c r="D111" s="57"/>
      <c r="E111" s="33" t="s">
        <v>461</v>
      </c>
      <c r="F111" s="33" t="s">
        <v>574</v>
      </c>
      <c r="G111" s="57" t="s">
        <v>665</v>
      </c>
      <c r="H111" s="33" t="s">
        <v>666</v>
      </c>
      <c r="I111" s="33" t="s">
        <v>667</v>
      </c>
      <c r="J111" s="33" t="s">
        <v>646</v>
      </c>
      <c r="K111" s="33" t="s">
        <v>659</v>
      </c>
      <c r="L111" s="33" t="s">
        <v>467</v>
      </c>
    </row>
    <row r="112" s="20" customFormat="1" ht="22.5" spans="1:12">
      <c r="A112" s="33"/>
      <c r="B112" s="33"/>
      <c r="C112" s="35"/>
      <c r="D112" s="57"/>
      <c r="E112" s="33" t="s">
        <v>472</v>
      </c>
      <c r="F112" s="33" t="s">
        <v>668</v>
      </c>
      <c r="G112" s="57" t="s">
        <v>652</v>
      </c>
      <c r="H112" s="33" t="s">
        <v>666</v>
      </c>
      <c r="I112" s="33">
        <v>10</v>
      </c>
      <c r="J112" s="33" t="s">
        <v>475</v>
      </c>
      <c r="K112" s="33">
        <v>10</v>
      </c>
      <c r="L112" s="33" t="s">
        <v>467</v>
      </c>
    </row>
    <row r="113" s="20" customFormat="1" ht="45" spans="1:12">
      <c r="A113" s="33"/>
      <c r="B113" s="33"/>
      <c r="C113" s="35"/>
      <c r="D113" s="57"/>
      <c r="E113" s="33" t="s">
        <v>476</v>
      </c>
      <c r="F113" s="33" t="s">
        <v>495</v>
      </c>
      <c r="G113" s="57" t="s">
        <v>669</v>
      </c>
      <c r="H113" s="33" t="s">
        <v>649</v>
      </c>
      <c r="I113" s="33" t="s">
        <v>670</v>
      </c>
      <c r="J113" s="33" t="s">
        <v>671</v>
      </c>
      <c r="K113" s="33" t="s">
        <v>672</v>
      </c>
      <c r="L113" s="33" t="s">
        <v>467</v>
      </c>
    </row>
    <row r="114" s="20" customFormat="1" ht="22.5" spans="1:12">
      <c r="A114" s="33"/>
      <c r="B114" s="33"/>
      <c r="C114" s="35"/>
      <c r="D114" s="57"/>
      <c r="E114" s="33" t="s">
        <v>484</v>
      </c>
      <c r="F114" s="33" t="s">
        <v>513</v>
      </c>
      <c r="G114" s="57" t="s">
        <v>673</v>
      </c>
      <c r="H114" s="33" t="s">
        <v>649</v>
      </c>
      <c r="I114" s="33" t="s">
        <v>674</v>
      </c>
      <c r="J114" s="33" t="s">
        <v>466</v>
      </c>
      <c r="K114" s="33" t="s">
        <v>659</v>
      </c>
      <c r="L114" s="33" t="s">
        <v>467</v>
      </c>
    </row>
    <row r="115" s="20" customFormat="1" spans="1:12">
      <c r="A115" s="33" t="s">
        <v>651</v>
      </c>
      <c r="B115" s="33" t="s">
        <v>675</v>
      </c>
      <c r="C115" s="35">
        <v>22.4</v>
      </c>
      <c r="D115" s="57" t="s">
        <v>676</v>
      </c>
      <c r="E115" s="33" t="s">
        <v>461</v>
      </c>
      <c r="F115" s="33" t="s">
        <v>462</v>
      </c>
      <c r="G115" s="57" t="s">
        <v>677</v>
      </c>
      <c r="H115" s="33" t="s">
        <v>666</v>
      </c>
      <c r="I115" s="33" t="s">
        <v>678</v>
      </c>
      <c r="J115" s="33" t="s">
        <v>466</v>
      </c>
      <c r="K115" s="33">
        <v>10</v>
      </c>
      <c r="L115" s="33" t="s">
        <v>467</v>
      </c>
    </row>
    <row r="116" s="20" customFormat="1" spans="1:12">
      <c r="A116" s="33"/>
      <c r="B116" s="33"/>
      <c r="C116" s="35"/>
      <c r="D116" s="57"/>
      <c r="E116" s="58" t="s">
        <v>461</v>
      </c>
      <c r="F116" s="33" t="s">
        <v>468</v>
      </c>
      <c r="G116" s="57" t="s">
        <v>679</v>
      </c>
      <c r="H116" s="33" t="s">
        <v>649</v>
      </c>
      <c r="I116" s="33" t="s">
        <v>680</v>
      </c>
      <c r="J116" s="33" t="s">
        <v>681</v>
      </c>
      <c r="K116" s="33" t="s">
        <v>659</v>
      </c>
      <c r="L116" s="33" t="s">
        <v>467</v>
      </c>
    </row>
    <row r="117" s="20" customFormat="1" spans="1:12">
      <c r="A117" s="33"/>
      <c r="B117" s="33"/>
      <c r="C117" s="35"/>
      <c r="D117" s="57"/>
      <c r="E117" s="33" t="s">
        <v>461</v>
      </c>
      <c r="F117" s="33" t="s">
        <v>574</v>
      </c>
      <c r="G117" s="57" t="s">
        <v>665</v>
      </c>
      <c r="H117" s="33" t="s">
        <v>666</v>
      </c>
      <c r="I117" s="33" t="s">
        <v>667</v>
      </c>
      <c r="J117" s="33" t="s">
        <v>646</v>
      </c>
      <c r="K117" s="33" t="s">
        <v>659</v>
      </c>
      <c r="L117" s="33" t="s">
        <v>467</v>
      </c>
    </row>
    <row r="118" s="20" customFormat="1" spans="1:12">
      <c r="A118" s="33"/>
      <c r="B118" s="33"/>
      <c r="C118" s="35"/>
      <c r="D118" s="57"/>
      <c r="E118" s="33" t="s">
        <v>461</v>
      </c>
      <c r="F118" s="33" t="s">
        <v>468</v>
      </c>
      <c r="G118" s="57" t="s">
        <v>682</v>
      </c>
      <c r="H118" s="33" t="s">
        <v>649</v>
      </c>
      <c r="I118" s="33" t="s">
        <v>667</v>
      </c>
      <c r="J118" s="33" t="s">
        <v>683</v>
      </c>
      <c r="K118" s="33" t="s">
        <v>659</v>
      </c>
      <c r="L118" s="33" t="s">
        <v>467</v>
      </c>
    </row>
    <row r="119" s="20" customFormat="1" spans="1:12">
      <c r="A119" s="33"/>
      <c r="B119" s="33"/>
      <c r="C119" s="35"/>
      <c r="D119" s="57"/>
      <c r="E119" s="33" t="s">
        <v>461</v>
      </c>
      <c r="F119" s="33" t="s">
        <v>468</v>
      </c>
      <c r="G119" s="57" t="s">
        <v>684</v>
      </c>
      <c r="H119" s="33" t="s">
        <v>649</v>
      </c>
      <c r="I119" s="33" t="s">
        <v>685</v>
      </c>
      <c r="J119" s="33" t="s">
        <v>664</v>
      </c>
      <c r="K119" s="33" t="s">
        <v>659</v>
      </c>
      <c r="L119" s="33" t="s">
        <v>467</v>
      </c>
    </row>
    <row r="120" s="20" customFormat="1" ht="22.5" spans="1:12">
      <c r="A120" s="33"/>
      <c r="B120" s="33"/>
      <c r="C120" s="35"/>
      <c r="D120" s="57"/>
      <c r="E120" s="33" t="s">
        <v>472</v>
      </c>
      <c r="F120" s="33" t="s">
        <v>668</v>
      </c>
      <c r="G120" s="57" t="s">
        <v>675</v>
      </c>
      <c r="H120" s="33" t="s">
        <v>666</v>
      </c>
      <c r="I120" s="33">
        <v>22.4</v>
      </c>
      <c r="J120" s="33" t="s">
        <v>475</v>
      </c>
      <c r="K120" s="33">
        <v>10</v>
      </c>
      <c r="L120" s="33" t="s">
        <v>467</v>
      </c>
    </row>
    <row r="121" s="20" customFormat="1" ht="22.5" spans="1:12">
      <c r="A121" s="33"/>
      <c r="B121" s="33"/>
      <c r="C121" s="35"/>
      <c r="D121" s="57"/>
      <c r="E121" s="33" t="s">
        <v>476</v>
      </c>
      <c r="F121" s="33" t="s">
        <v>495</v>
      </c>
      <c r="G121" s="57" t="s">
        <v>686</v>
      </c>
      <c r="H121" s="33" t="s">
        <v>649</v>
      </c>
      <c r="I121" s="33" t="s">
        <v>655</v>
      </c>
      <c r="J121" s="33" t="s">
        <v>656</v>
      </c>
      <c r="K121" s="33" t="s">
        <v>672</v>
      </c>
      <c r="L121" s="33" t="s">
        <v>467</v>
      </c>
    </row>
    <row r="122" s="20" customFormat="1" spans="1:12">
      <c r="A122" s="33"/>
      <c r="B122" s="33"/>
      <c r="C122" s="35"/>
      <c r="D122" s="57"/>
      <c r="E122" s="33" t="s">
        <v>484</v>
      </c>
      <c r="F122" s="33" t="s">
        <v>484</v>
      </c>
      <c r="G122" s="57" t="s">
        <v>673</v>
      </c>
      <c r="H122" s="33" t="s">
        <v>649</v>
      </c>
      <c r="I122" s="33" t="s">
        <v>674</v>
      </c>
      <c r="J122" s="33" t="s">
        <v>466</v>
      </c>
      <c r="K122" s="33" t="s">
        <v>659</v>
      </c>
      <c r="L122" s="33" t="s">
        <v>467</v>
      </c>
    </row>
    <row r="123" s="20" customFormat="1" spans="1:12">
      <c r="A123" s="33" t="s">
        <v>651</v>
      </c>
      <c r="B123" s="33" t="s">
        <v>687</v>
      </c>
      <c r="C123" s="35">
        <v>3.64</v>
      </c>
      <c r="D123" s="57" t="s">
        <v>688</v>
      </c>
      <c r="E123" s="33" t="s">
        <v>461</v>
      </c>
      <c r="F123" s="33" t="s">
        <v>468</v>
      </c>
      <c r="G123" s="57" t="s">
        <v>689</v>
      </c>
      <c r="H123" s="33" t="s">
        <v>649</v>
      </c>
      <c r="I123" s="33" t="s">
        <v>690</v>
      </c>
      <c r="J123" s="33" t="s">
        <v>493</v>
      </c>
      <c r="K123" s="33">
        <v>10</v>
      </c>
      <c r="L123" s="33" t="s">
        <v>467</v>
      </c>
    </row>
    <row r="124" s="20" customFormat="1" spans="1:12">
      <c r="A124" s="33"/>
      <c r="B124" s="33"/>
      <c r="C124" s="35"/>
      <c r="D124" s="57"/>
      <c r="E124" s="58" t="s">
        <v>461</v>
      </c>
      <c r="F124" s="33" t="s">
        <v>468</v>
      </c>
      <c r="G124" s="57" t="s">
        <v>691</v>
      </c>
      <c r="H124" s="33" t="s">
        <v>649</v>
      </c>
      <c r="I124" s="33" t="s">
        <v>692</v>
      </c>
      <c r="J124" s="33" t="s">
        <v>470</v>
      </c>
      <c r="K124" s="33" t="s">
        <v>659</v>
      </c>
      <c r="L124" s="33" t="s">
        <v>467</v>
      </c>
    </row>
    <row r="125" s="20" customFormat="1" spans="1:12">
      <c r="A125" s="33"/>
      <c r="B125" s="33"/>
      <c r="C125" s="35"/>
      <c r="D125" s="57"/>
      <c r="E125" s="33" t="s">
        <v>461</v>
      </c>
      <c r="F125" s="33" t="s">
        <v>462</v>
      </c>
      <c r="G125" s="57" t="s">
        <v>693</v>
      </c>
      <c r="H125" s="33" t="s">
        <v>666</v>
      </c>
      <c r="I125" s="33" t="s">
        <v>678</v>
      </c>
      <c r="J125" s="33" t="s">
        <v>466</v>
      </c>
      <c r="K125" s="33" t="s">
        <v>659</v>
      </c>
      <c r="L125" s="33" t="s">
        <v>467</v>
      </c>
    </row>
    <row r="126" s="20" customFormat="1" spans="1:12">
      <c r="A126" s="33"/>
      <c r="B126" s="33"/>
      <c r="C126" s="35"/>
      <c r="D126" s="57"/>
      <c r="E126" s="33" t="s">
        <v>461</v>
      </c>
      <c r="F126" s="33" t="s">
        <v>574</v>
      </c>
      <c r="G126" s="57" t="s">
        <v>665</v>
      </c>
      <c r="H126" s="33" t="s">
        <v>666</v>
      </c>
      <c r="I126" s="33" t="s">
        <v>667</v>
      </c>
      <c r="J126" s="33" t="s">
        <v>646</v>
      </c>
      <c r="K126" s="33" t="s">
        <v>659</v>
      </c>
      <c r="L126" s="33" t="s">
        <v>467</v>
      </c>
    </row>
    <row r="127" s="20" customFormat="1" spans="1:12">
      <c r="A127" s="33"/>
      <c r="B127" s="33"/>
      <c r="C127" s="35"/>
      <c r="D127" s="57"/>
      <c r="E127" s="33" t="s">
        <v>461</v>
      </c>
      <c r="F127" s="33" t="s">
        <v>462</v>
      </c>
      <c r="G127" s="57" t="s">
        <v>694</v>
      </c>
      <c r="H127" s="33" t="s">
        <v>649</v>
      </c>
      <c r="I127" s="33" t="s">
        <v>695</v>
      </c>
      <c r="J127" s="33" t="s">
        <v>466</v>
      </c>
      <c r="K127" s="33" t="s">
        <v>659</v>
      </c>
      <c r="L127" s="33" t="s">
        <v>467</v>
      </c>
    </row>
    <row r="128" s="20" customFormat="1" spans="1:12">
      <c r="A128" s="33"/>
      <c r="B128" s="33"/>
      <c r="C128" s="35"/>
      <c r="D128" s="57"/>
      <c r="E128" s="33" t="s">
        <v>472</v>
      </c>
      <c r="F128" s="33" t="s">
        <v>668</v>
      </c>
      <c r="G128" s="57" t="s">
        <v>687</v>
      </c>
      <c r="H128" s="33" t="s">
        <v>666</v>
      </c>
      <c r="I128" s="33">
        <v>3.64</v>
      </c>
      <c r="J128" s="33" t="s">
        <v>475</v>
      </c>
      <c r="K128" s="33">
        <v>10</v>
      </c>
      <c r="L128" s="33" t="s">
        <v>467</v>
      </c>
    </row>
    <row r="129" s="20" customFormat="1" ht="33.75" spans="1:12">
      <c r="A129" s="33"/>
      <c r="B129" s="33"/>
      <c r="C129" s="35"/>
      <c r="D129" s="57"/>
      <c r="E129" s="33" t="s">
        <v>476</v>
      </c>
      <c r="F129" s="33" t="s">
        <v>495</v>
      </c>
      <c r="G129" s="57" t="s">
        <v>696</v>
      </c>
      <c r="H129" s="33" t="s">
        <v>481</v>
      </c>
      <c r="I129" s="33" t="s">
        <v>697</v>
      </c>
      <c r="J129" s="33" t="s">
        <v>497</v>
      </c>
      <c r="K129" s="33" t="s">
        <v>672</v>
      </c>
      <c r="L129" s="33" t="s">
        <v>467</v>
      </c>
    </row>
    <row r="130" s="20" customFormat="1" ht="22.5" spans="1:12">
      <c r="A130" s="33"/>
      <c r="B130" s="33"/>
      <c r="C130" s="35"/>
      <c r="D130" s="57"/>
      <c r="E130" s="33" t="s">
        <v>484</v>
      </c>
      <c r="F130" s="33" t="s">
        <v>513</v>
      </c>
      <c r="G130" s="57" t="s">
        <v>514</v>
      </c>
      <c r="H130" s="33" t="s">
        <v>649</v>
      </c>
      <c r="I130" s="33" t="s">
        <v>674</v>
      </c>
      <c r="J130" s="33" t="s">
        <v>466</v>
      </c>
      <c r="K130" s="33" t="s">
        <v>659</v>
      </c>
      <c r="L130" s="33" t="s">
        <v>467</v>
      </c>
    </row>
    <row r="131" s="20" customFormat="1" spans="1:12">
      <c r="A131" s="33" t="s">
        <v>698</v>
      </c>
      <c r="B131" s="33" t="s">
        <v>699</v>
      </c>
      <c r="C131" s="35">
        <v>14</v>
      </c>
      <c r="D131" s="65" t="s">
        <v>700</v>
      </c>
      <c r="E131" s="66" t="s">
        <v>461</v>
      </c>
      <c r="F131" s="67" t="s">
        <v>468</v>
      </c>
      <c r="G131" s="68" t="s">
        <v>701</v>
      </c>
      <c r="H131" s="69" t="s">
        <v>649</v>
      </c>
      <c r="I131" s="88" t="s">
        <v>702</v>
      </c>
      <c r="J131" s="89" t="s">
        <v>493</v>
      </c>
      <c r="K131" s="90" t="s">
        <v>659</v>
      </c>
      <c r="L131" s="32" t="s">
        <v>703</v>
      </c>
    </row>
    <row r="132" s="20" customFormat="1" ht="45" spans="1:12">
      <c r="A132" s="33"/>
      <c r="B132" s="33"/>
      <c r="C132" s="35"/>
      <c r="D132" s="70"/>
      <c r="E132" s="66" t="s">
        <v>461</v>
      </c>
      <c r="F132" s="67" t="s">
        <v>468</v>
      </c>
      <c r="G132" s="71" t="s">
        <v>704</v>
      </c>
      <c r="H132" s="69" t="s">
        <v>649</v>
      </c>
      <c r="I132" s="88" t="s">
        <v>667</v>
      </c>
      <c r="J132" s="89" t="s">
        <v>705</v>
      </c>
      <c r="K132" s="90">
        <v>4</v>
      </c>
      <c r="L132" s="32" t="s">
        <v>703</v>
      </c>
    </row>
    <row r="133" s="20" customFormat="1" ht="22.5" spans="1:12">
      <c r="A133" s="33"/>
      <c r="B133" s="33"/>
      <c r="C133" s="35"/>
      <c r="D133" s="70"/>
      <c r="E133" s="66" t="s">
        <v>461</v>
      </c>
      <c r="F133" s="67" t="s">
        <v>468</v>
      </c>
      <c r="G133" s="68" t="s">
        <v>706</v>
      </c>
      <c r="H133" s="69" t="s">
        <v>649</v>
      </c>
      <c r="I133" s="88" t="s">
        <v>707</v>
      </c>
      <c r="J133" s="89" t="s">
        <v>491</v>
      </c>
      <c r="K133" s="90">
        <v>2</v>
      </c>
      <c r="L133" s="32" t="s">
        <v>703</v>
      </c>
    </row>
    <row r="134" s="20" customFormat="1" spans="1:12">
      <c r="A134" s="33"/>
      <c r="B134" s="33"/>
      <c r="C134" s="35"/>
      <c r="D134" s="70"/>
      <c r="E134" s="66" t="s">
        <v>461</v>
      </c>
      <c r="F134" s="67" t="s">
        <v>468</v>
      </c>
      <c r="G134" s="68" t="s">
        <v>708</v>
      </c>
      <c r="H134" s="69" t="s">
        <v>649</v>
      </c>
      <c r="I134" s="88">
        <v>200</v>
      </c>
      <c r="J134" s="89" t="s">
        <v>709</v>
      </c>
      <c r="K134" s="90" t="s">
        <v>710</v>
      </c>
      <c r="L134" s="32" t="s">
        <v>703</v>
      </c>
    </row>
    <row r="135" s="20" customFormat="1" ht="22.5" spans="1:12">
      <c r="A135" s="33"/>
      <c r="B135" s="33"/>
      <c r="C135" s="35"/>
      <c r="D135" s="70"/>
      <c r="E135" s="66" t="s">
        <v>461</v>
      </c>
      <c r="F135" s="67" t="s">
        <v>472</v>
      </c>
      <c r="G135" s="68" t="s">
        <v>652</v>
      </c>
      <c r="H135" s="69" t="s">
        <v>666</v>
      </c>
      <c r="I135" s="88">
        <v>140000</v>
      </c>
      <c r="J135" s="89" t="s">
        <v>711</v>
      </c>
      <c r="K135" s="90" t="s">
        <v>710</v>
      </c>
      <c r="L135" s="32" t="s">
        <v>703</v>
      </c>
    </row>
    <row r="136" s="20" customFormat="1" spans="1:12">
      <c r="A136" s="33"/>
      <c r="B136" s="33"/>
      <c r="C136" s="35"/>
      <c r="D136" s="70"/>
      <c r="E136" s="66" t="s">
        <v>461</v>
      </c>
      <c r="F136" s="67" t="s">
        <v>468</v>
      </c>
      <c r="G136" s="68" t="s">
        <v>712</v>
      </c>
      <c r="H136" s="69" t="s">
        <v>649</v>
      </c>
      <c r="I136" s="88">
        <v>1</v>
      </c>
      <c r="J136" s="89" t="s">
        <v>489</v>
      </c>
      <c r="K136" s="90" t="s">
        <v>710</v>
      </c>
      <c r="L136" s="32" t="s">
        <v>703</v>
      </c>
    </row>
    <row r="137" s="20" customFormat="1" spans="1:12">
      <c r="A137" s="33"/>
      <c r="B137" s="33"/>
      <c r="C137" s="35"/>
      <c r="D137" s="70"/>
      <c r="E137" s="66" t="s">
        <v>461</v>
      </c>
      <c r="F137" s="67" t="s">
        <v>468</v>
      </c>
      <c r="G137" s="68" t="s">
        <v>713</v>
      </c>
      <c r="H137" s="69" t="s">
        <v>649</v>
      </c>
      <c r="I137" s="88" t="s">
        <v>714</v>
      </c>
      <c r="J137" s="89" t="s">
        <v>470</v>
      </c>
      <c r="K137" s="90" t="s">
        <v>710</v>
      </c>
      <c r="L137" s="32" t="s">
        <v>703</v>
      </c>
    </row>
    <row r="138" s="20" customFormat="1" spans="1:12">
      <c r="A138" s="33"/>
      <c r="B138" s="33"/>
      <c r="C138" s="35"/>
      <c r="D138" s="70"/>
      <c r="E138" s="66" t="s">
        <v>461</v>
      </c>
      <c r="F138" s="67" t="s">
        <v>468</v>
      </c>
      <c r="G138" s="68" t="s">
        <v>715</v>
      </c>
      <c r="H138" s="69" t="s">
        <v>649</v>
      </c>
      <c r="I138" s="88" t="s">
        <v>716</v>
      </c>
      <c r="J138" s="89" t="s">
        <v>717</v>
      </c>
      <c r="K138" s="90" t="s">
        <v>710</v>
      </c>
      <c r="L138" s="32" t="s">
        <v>703</v>
      </c>
    </row>
    <row r="139" s="20" customFormat="1" spans="1:12">
      <c r="A139" s="33"/>
      <c r="B139" s="33"/>
      <c r="C139" s="35"/>
      <c r="D139" s="70"/>
      <c r="E139" s="66" t="s">
        <v>461</v>
      </c>
      <c r="F139" s="67" t="s">
        <v>468</v>
      </c>
      <c r="G139" s="68" t="s">
        <v>718</v>
      </c>
      <c r="H139" s="69" t="s">
        <v>649</v>
      </c>
      <c r="I139" s="88">
        <v>150</v>
      </c>
      <c r="J139" s="89" t="s">
        <v>709</v>
      </c>
      <c r="K139" s="90" t="s">
        <v>710</v>
      </c>
      <c r="L139" s="32" t="s">
        <v>703</v>
      </c>
    </row>
    <row r="140" s="20" customFormat="1" ht="22.5" spans="1:12">
      <c r="A140" s="33"/>
      <c r="B140" s="33"/>
      <c r="C140" s="35"/>
      <c r="D140" s="70"/>
      <c r="E140" s="66" t="s">
        <v>461</v>
      </c>
      <c r="F140" s="67" t="s">
        <v>468</v>
      </c>
      <c r="G140" s="68" t="s">
        <v>719</v>
      </c>
      <c r="H140" s="69" t="s">
        <v>666</v>
      </c>
      <c r="I140" s="88" t="s">
        <v>720</v>
      </c>
      <c r="J140" s="89" t="s">
        <v>489</v>
      </c>
      <c r="K140" s="90">
        <v>4</v>
      </c>
      <c r="L140" s="32" t="s">
        <v>703</v>
      </c>
    </row>
    <row r="141" s="20" customFormat="1" ht="22.5" spans="1:12">
      <c r="A141" s="33"/>
      <c r="B141" s="33"/>
      <c r="C141" s="35"/>
      <c r="D141" s="70"/>
      <c r="E141" s="66" t="s">
        <v>461</v>
      </c>
      <c r="F141" s="67" t="s">
        <v>468</v>
      </c>
      <c r="G141" s="68" t="s">
        <v>721</v>
      </c>
      <c r="H141" s="69" t="s">
        <v>666</v>
      </c>
      <c r="I141" s="88">
        <v>12</v>
      </c>
      <c r="J141" s="89" t="s">
        <v>576</v>
      </c>
      <c r="K141" s="90" t="s">
        <v>720</v>
      </c>
      <c r="L141" s="32" t="s">
        <v>703</v>
      </c>
    </row>
    <row r="142" s="20" customFormat="1" ht="22.5" spans="1:12">
      <c r="A142" s="33"/>
      <c r="B142" s="33"/>
      <c r="C142" s="35"/>
      <c r="D142" s="70"/>
      <c r="E142" s="66" t="s">
        <v>461</v>
      </c>
      <c r="F142" s="67" t="s">
        <v>468</v>
      </c>
      <c r="G142" s="68" t="s">
        <v>722</v>
      </c>
      <c r="H142" s="69" t="s">
        <v>649</v>
      </c>
      <c r="I142" s="88" t="s">
        <v>710</v>
      </c>
      <c r="J142" s="89" t="s">
        <v>470</v>
      </c>
      <c r="K142" s="90">
        <v>5</v>
      </c>
      <c r="L142" s="32" t="s">
        <v>703</v>
      </c>
    </row>
    <row r="143" s="20" customFormat="1" spans="1:12">
      <c r="A143" s="33"/>
      <c r="B143" s="33"/>
      <c r="C143" s="35"/>
      <c r="D143" s="70"/>
      <c r="E143" s="66" t="s">
        <v>461</v>
      </c>
      <c r="F143" s="67" t="s">
        <v>468</v>
      </c>
      <c r="G143" s="68" t="s">
        <v>723</v>
      </c>
      <c r="H143" s="69" t="s">
        <v>649</v>
      </c>
      <c r="I143" s="88" t="s">
        <v>667</v>
      </c>
      <c r="J143" s="89" t="s">
        <v>568</v>
      </c>
      <c r="K143" s="90" t="s">
        <v>692</v>
      </c>
      <c r="L143" s="32" t="s">
        <v>703</v>
      </c>
    </row>
    <row r="144" s="20" customFormat="1" spans="1:12">
      <c r="A144" s="33"/>
      <c r="B144" s="33"/>
      <c r="C144" s="35"/>
      <c r="D144" s="70"/>
      <c r="E144" s="66" t="s">
        <v>461</v>
      </c>
      <c r="F144" s="67" t="s">
        <v>468</v>
      </c>
      <c r="G144" s="68" t="s">
        <v>724</v>
      </c>
      <c r="H144" s="69" t="s">
        <v>649</v>
      </c>
      <c r="I144" s="88">
        <v>300</v>
      </c>
      <c r="J144" s="89" t="s">
        <v>491</v>
      </c>
      <c r="K144" s="90" t="s">
        <v>692</v>
      </c>
      <c r="L144" s="32" t="s">
        <v>703</v>
      </c>
    </row>
    <row r="145" s="20" customFormat="1" spans="1:12">
      <c r="A145" s="33"/>
      <c r="B145" s="33"/>
      <c r="C145" s="35"/>
      <c r="D145" s="70"/>
      <c r="E145" s="66" t="s">
        <v>461</v>
      </c>
      <c r="F145" s="67" t="s">
        <v>468</v>
      </c>
      <c r="G145" s="68" t="s">
        <v>725</v>
      </c>
      <c r="H145" s="69" t="s">
        <v>649</v>
      </c>
      <c r="I145" s="88" t="s">
        <v>692</v>
      </c>
      <c r="J145" s="89" t="s">
        <v>489</v>
      </c>
      <c r="K145" s="90">
        <v>3</v>
      </c>
      <c r="L145" s="32" t="s">
        <v>703</v>
      </c>
    </row>
    <row r="146" s="20" customFormat="1" ht="22.5" spans="1:12">
      <c r="A146" s="33"/>
      <c r="B146" s="33"/>
      <c r="C146" s="35"/>
      <c r="D146" s="70"/>
      <c r="E146" s="66" t="s">
        <v>461</v>
      </c>
      <c r="F146" s="67" t="s">
        <v>462</v>
      </c>
      <c r="G146" s="68" t="s">
        <v>726</v>
      </c>
      <c r="H146" s="69" t="s">
        <v>649</v>
      </c>
      <c r="I146" s="88" t="s">
        <v>695</v>
      </c>
      <c r="J146" s="89" t="s">
        <v>466</v>
      </c>
      <c r="K146" s="90" t="s">
        <v>714</v>
      </c>
      <c r="L146" s="32" t="s">
        <v>703</v>
      </c>
    </row>
    <row r="147" s="20" customFormat="1" ht="22.5" spans="1:12">
      <c r="A147" s="33"/>
      <c r="B147" s="33"/>
      <c r="C147" s="35"/>
      <c r="D147" s="70"/>
      <c r="E147" s="66" t="s">
        <v>461</v>
      </c>
      <c r="F147" s="67" t="s">
        <v>462</v>
      </c>
      <c r="G147" s="68" t="s">
        <v>727</v>
      </c>
      <c r="H147" s="69" t="s">
        <v>666</v>
      </c>
      <c r="I147" s="88" t="s">
        <v>678</v>
      </c>
      <c r="J147" s="89" t="s">
        <v>466</v>
      </c>
      <c r="K147" s="90" t="s">
        <v>710</v>
      </c>
      <c r="L147" s="32" t="s">
        <v>703</v>
      </c>
    </row>
    <row r="148" s="20" customFormat="1" ht="22.5" spans="1:12">
      <c r="A148" s="33"/>
      <c r="B148" s="33"/>
      <c r="C148" s="35"/>
      <c r="D148" s="70"/>
      <c r="E148" s="66" t="s">
        <v>461</v>
      </c>
      <c r="F148" s="67" t="s">
        <v>462</v>
      </c>
      <c r="G148" s="68" t="s">
        <v>728</v>
      </c>
      <c r="H148" s="69" t="s">
        <v>649</v>
      </c>
      <c r="I148" s="88" t="s">
        <v>695</v>
      </c>
      <c r="J148" s="89" t="s">
        <v>466</v>
      </c>
      <c r="K148" s="90" t="s">
        <v>714</v>
      </c>
      <c r="L148" s="32" t="s">
        <v>703</v>
      </c>
    </row>
    <row r="149" s="20" customFormat="1" ht="22.5" spans="1:12">
      <c r="A149" s="33"/>
      <c r="B149" s="33"/>
      <c r="C149" s="35"/>
      <c r="D149" s="70"/>
      <c r="E149" s="66" t="s">
        <v>461</v>
      </c>
      <c r="F149" s="67" t="s">
        <v>462</v>
      </c>
      <c r="G149" s="68" t="s">
        <v>729</v>
      </c>
      <c r="H149" s="69" t="s">
        <v>481</v>
      </c>
      <c r="I149" s="88" t="s">
        <v>730</v>
      </c>
      <c r="J149" s="89" t="s">
        <v>730</v>
      </c>
      <c r="K149" s="90" t="s">
        <v>710</v>
      </c>
      <c r="L149" s="32" t="s">
        <v>703</v>
      </c>
    </row>
    <row r="150" s="20" customFormat="1" ht="22.5" spans="1:12">
      <c r="A150" s="33"/>
      <c r="B150" s="33"/>
      <c r="C150" s="35"/>
      <c r="D150" s="70"/>
      <c r="E150" s="66" t="s">
        <v>461</v>
      </c>
      <c r="F150" s="67" t="s">
        <v>574</v>
      </c>
      <c r="G150" s="68" t="s">
        <v>731</v>
      </c>
      <c r="H150" s="69">
        <v>5</v>
      </c>
      <c r="I150" s="88">
        <v>100</v>
      </c>
      <c r="J150" s="89" t="s">
        <v>466</v>
      </c>
      <c r="K150" s="90" t="s">
        <v>714</v>
      </c>
      <c r="L150" s="32" t="s">
        <v>703</v>
      </c>
    </row>
    <row r="151" s="20" customFormat="1" ht="22.5" spans="1:12">
      <c r="A151" s="33"/>
      <c r="B151" s="33"/>
      <c r="C151" s="35"/>
      <c r="D151" s="70"/>
      <c r="E151" s="66" t="s">
        <v>461</v>
      </c>
      <c r="F151" s="67" t="s">
        <v>574</v>
      </c>
      <c r="G151" s="68" t="s">
        <v>732</v>
      </c>
      <c r="H151" s="69" t="s">
        <v>643</v>
      </c>
      <c r="I151" s="88">
        <v>5</v>
      </c>
      <c r="J151" s="89" t="s">
        <v>493</v>
      </c>
      <c r="K151" s="90" t="s">
        <v>710</v>
      </c>
      <c r="L151" s="32" t="s">
        <v>703</v>
      </c>
    </row>
    <row r="152" s="20" customFormat="1" ht="22.5" spans="1:12">
      <c r="A152" s="33"/>
      <c r="B152" s="33"/>
      <c r="C152" s="35"/>
      <c r="D152" s="70"/>
      <c r="E152" s="66" t="s">
        <v>472</v>
      </c>
      <c r="F152" s="67" t="s">
        <v>472</v>
      </c>
      <c r="G152" s="68" t="s">
        <v>733</v>
      </c>
      <c r="H152" s="69" t="s">
        <v>637</v>
      </c>
      <c r="I152" s="88">
        <v>14</v>
      </c>
      <c r="J152" s="89" t="s">
        <v>475</v>
      </c>
      <c r="K152" s="90">
        <v>5</v>
      </c>
      <c r="L152" s="32" t="s">
        <v>703</v>
      </c>
    </row>
    <row r="153" s="20" customFormat="1" ht="33.75" spans="1:12">
      <c r="A153" s="33"/>
      <c r="B153" s="33"/>
      <c r="C153" s="35"/>
      <c r="D153" s="70"/>
      <c r="E153" s="66" t="s">
        <v>476</v>
      </c>
      <c r="F153" s="67" t="s">
        <v>495</v>
      </c>
      <c r="G153" s="68" t="s">
        <v>734</v>
      </c>
      <c r="H153" s="69" t="s">
        <v>481</v>
      </c>
      <c r="I153" s="88" t="s">
        <v>735</v>
      </c>
      <c r="J153" s="89"/>
      <c r="K153" s="90" t="s">
        <v>720</v>
      </c>
      <c r="L153" s="32" t="s">
        <v>703</v>
      </c>
    </row>
    <row r="154" s="20" customFormat="1" spans="1:12">
      <c r="A154" s="33"/>
      <c r="B154" s="33"/>
      <c r="C154" s="35"/>
      <c r="D154" s="72"/>
      <c r="E154" s="66" t="s">
        <v>484</v>
      </c>
      <c r="F154" s="67" t="s">
        <v>484</v>
      </c>
      <c r="G154" s="68" t="s">
        <v>736</v>
      </c>
      <c r="H154" s="69" t="s">
        <v>649</v>
      </c>
      <c r="I154" s="88" t="s">
        <v>674</v>
      </c>
      <c r="J154" s="89" t="s">
        <v>466</v>
      </c>
      <c r="K154" s="90">
        <v>5</v>
      </c>
      <c r="L154" s="32" t="s">
        <v>703</v>
      </c>
    </row>
    <row r="155" s="20" customFormat="1" spans="1:12">
      <c r="A155" s="73" t="s">
        <v>698</v>
      </c>
      <c r="B155" s="73" t="s">
        <v>737</v>
      </c>
      <c r="C155" s="74">
        <v>4.59</v>
      </c>
      <c r="D155" s="73" t="s">
        <v>738</v>
      </c>
      <c r="E155" s="75" t="s">
        <v>461</v>
      </c>
      <c r="F155" s="76" t="s">
        <v>468</v>
      </c>
      <c r="G155" s="77" t="s">
        <v>701</v>
      </c>
      <c r="H155" s="78" t="s">
        <v>649</v>
      </c>
      <c r="I155" s="91" t="s">
        <v>702</v>
      </c>
      <c r="J155" s="92" t="s">
        <v>493</v>
      </c>
      <c r="K155" s="93">
        <v>10</v>
      </c>
      <c r="L155" s="32" t="s">
        <v>703</v>
      </c>
    </row>
    <row r="156" s="20" customFormat="1" ht="22.5" spans="1:12">
      <c r="A156" s="73"/>
      <c r="B156" s="73"/>
      <c r="C156" s="74"/>
      <c r="D156" s="73"/>
      <c r="E156" s="75" t="s">
        <v>461</v>
      </c>
      <c r="F156" s="76" t="s">
        <v>468</v>
      </c>
      <c r="G156" s="77" t="s">
        <v>719</v>
      </c>
      <c r="H156" s="78" t="s">
        <v>666</v>
      </c>
      <c r="I156" s="91" t="s">
        <v>720</v>
      </c>
      <c r="J156" s="92" t="s">
        <v>489</v>
      </c>
      <c r="K156" s="93">
        <v>10</v>
      </c>
      <c r="L156" s="32" t="s">
        <v>703</v>
      </c>
    </row>
    <row r="157" s="20" customFormat="1" ht="33.75" spans="1:12">
      <c r="A157" s="73"/>
      <c r="B157" s="73"/>
      <c r="C157" s="74"/>
      <c r="D157" s="73"/>
      <c r="E157" s="75" t="s">
        <v>461</v>
      </c>
      <c r="F157" s="76" t="s">
        <v>468</v>
      </c>
      <c r="G157" s="77" t="s">
        <v>739</v>
      </c>
      <c r="H157" s="78" t="s">
        <v>481</v>
      </c>
      <c r="I157" s="91" t="s">
        <v>740</v>
      </c>
      <c r="J157" s="92" t="s">
        <v>740</v>
      </c>
      <c r="K157" s="93">
        <v>10</v>
      </c>
      <c r="L157" s="32" t="s">
        <v>703</v>
      </c>
    </row>
    <row r="158" s="20" customFormat="1" spans="1:12">
      <c r="A158" s="73"/>
      <c r="B158" s="73"/>
      <c r="C158" s="74"/>
      <c r="D158" s="73"/>
      <c r="E158" s="76" t="s">
        <v>472</v>
      </c>
      <c r="F158" s="76" t="s">
        <v>472</v>
      </c>
      <c r="G158" s="77" t="s">
        <v>741</v>
      </c>
      <c r="H158" s="78" t="s">
        <v>666</v>
      </c>
      <c r="I158" s="91" t="s">
        <v>742</v>
      </c>
      <c r="J158" s="92" t="s">
        <v>711</v>
      </c>
      <c r="K158" s="93">
        <v>10</v>
      </c>
      <c r="L158" s="32" t="s">
        <v>703</v>
      </c>
    </row>
    <row r="159" s="20" customFormat="1" ht="22.5" spans="1:12">
      <c r="A159" s="73"/>
      <c r="B159" s="73"/>
      <c r="C159" s="74"/>
      <c r="D159" s="73"/>
      <c r="E159" s="75" t="s">
        <v>461</v>
      </c>
      <c r="F159" s="76" t="s">
        <v>462</v>
      </c>
      <c r="G159" s="77" t="s">
        <v>743</v>
      </c>
      <c r="H159" s="78" t="s">
        <v>649</v>
      </c>
      <c r="I159" s="91">
        <v>95</v>
      </c>
      <c r="J159" s="92" t="s">
        <v>466</v>
      </c>
      <c r="K159" s="93">
        <v>10</v>
      </c>
      <c r="L159" s="32" t="s">
        <v>703</v>
      </c>
    </row>
    <row r="160" s="20" customFormat="1" ht="22.5" spans="1:12">
      <c r="A160" s="73"/>
      <c r="B160" s="73"/>
      <c r="C160" s="74"/>
      <c r="D160" s="73"/>
      <c r="E160" s="75" t="s">
        <v>461</v>
      </c>
      <c r="F160" s="76" t="s">
        <v>462</v>
      </c>
      <c r="G160" s="77" t="s">
        <v>727</v>
      </c>
      <c r="H160" s="78" t="s">
        <v>666</v>
      </c>
      <c r="I160" s="91" t="s">
        <v>678</v>
      </c>
      <c r="J160" s="92" t="s">
        <v>466</v>
      </c>
      <c r="K160" s="93" t="s">
        <v>659</v>
      </c>
      <c r="L160" s="32" t="s">
        <v>703</v>
      </c>
    </row>
    <row r="161" s="20" customFormat="1" ht="22.5" spans="1:12">
      <c r="A161" s="73"/>
      <c r="B161" s="73"/>
      <c r="C161" s="74"/>
      <c r="D161" s="73"/>
      <c r="E161" s="75" t="s">
        <v>461</v>
      </c>
      <c r="F161" s="76" t="s">
        <v>462</v>
      </c>
      <c r="G161" s="77" t="s">
        <v>728</v>
      </c>
      <c r="H161" s="78" t="s">
        <v>649</v>
      </c>
      <c r="I161" s="91">
        <v>95</v>
      </c>
      <c r="J161" s="92" t="s">
        <v>466</v>
      </c>
      <c r="K161" s="93" t="s">
        <v>659</v>
      </c>
      <c r="L161" s="32" t="s">
        <v>703</v>
      </c>
    </row>
    <row r="162" s="20" customFormat="1" spans="1:12">
      <c r="A162" s="73"/>
      <c r="B162" s="73"/>
      <c r="C162" s="74"/>
      <c r="D162" s="73"/>
      <c r="E162" s="75" t="s">
        <v>461</v>
      </c>
      <c r="F162" s="76" t="s">
        <v>574</v>
      </c>
      <c r="G162" s="77" t="s">
        <v>744</v>
      </c>
      <c r="H162" s="78" t="s">
        <v>666</v>
      </c>
      <c r="I162" s="91" t="s">
        <v>106</v>
      </c>
      <c r="J162" s="92" t="s">
        <v>576</v>
      </c>
      <c r="K162" s="93" t="s">
        <v>659</v>
      </c>
      <c r="L162" s="32" t="s">
        <v>703</v>
      </c>
    </row>
    <row r="163" s="20" customFormat="1" ht="33.75" spans="1:12">
      <c r="A163" s="73"/>
      <c r="B163" s="73"/>
      <c r="C163" s="74"/>
      <c r="D163" s="73"/>
      <c r="E163" s="75" t="s">
        <v>476</v>
      </c>
      <c r="F163" s="76" t="s">
        <v>495</v>
      </c>
      <c r="G163" s="77" t="s">
        <v>745</v>
      </c>
      <c r="H163" s="78" t="s">
        <v>481</v>
      </c>
      <c r="I163" s="91" t="s">
        <v>497</v>
      </c>
      <c r="J163" s="92"/>
      <c r="K163" s="93">
        <v>10</v>
      </c>
      <c r="L163" s="32" t="s">
        <v>703</v>
      </c>
    </row>
    <row r="164" s="20" customFormat="1" spans="1:12">
      <c r="A164" s="73"/>
      <c r="B164" s="73"/>
      <c r="C164" s="74"/>
      <c r="D164" s="73"/>
      <c r="E164" s="75" t="s">
        <v>484</v>
      </c>
      <c r="F164" s="76" t="s">
        <v>513</v>
      </c>
      <c r="G164" s="77" t="s">
        <v>736</v>
      </c>
      <c r="H164" s="78" t="s">
        <v>649</v>
      </c>
      <c r="I164" s="91" t="s">
        <v>674</v>
      </c>
      <c r="J164" s="92" t="s">
        <v>466</v>
      </c>
      <c r="K164" s="93">
        <v>10</v>
      </c>
      <c r="L164" s="32" t="s">
        <v>703</v>
      </c>
    </row>
    <row r="165" s="20" customFormat="1" spans="1:12">
      <c r="A165" s="33" t="s">
        <v>698</v>
      </c>
      <c r="B165" s="33" t="s">
        <v>746</v>
      </c>
      <c r="C165" s="79">
        <v>3</v>
      </c>
      <c r="D165" s="65" t="s">
        <v>747</v>
      </c>
      <c r="E165" s="80" t="s">
        <v>461</v>
      </c>
      <c r="F165" s="81" t="s">
        <v>468</v>
      </c>
      <c r="G165" s="82" t="s">
        <v>746</v>
      </c>
      <c r="H165" s="83" t="s">
        <v>649</v>
      </c>
      <c r="I165" s="94">
        <v>1</v>
      </c>
      <c r="J165" s="95" t="s">
        <v>489</v>
      </c>
      <c r="K165" s="96">
        <v>20</v>
      </c>
      <c r="L165" s="32" t="s">
        <v>703</v>
      </c>
    </row>
    <row r="166" s="20" customFormat="1" spans="1:12">
      <c r="A166" s="33"/>
      <c r="B166" s="33"/>
      <c r="C166" s="84"/>
      <c r="D166" s="70"/>
      <c r="E166" s="80" t="s">
        <v>461</v>
      </c>
      <c r="F166" s="81" t="s">
        <v>468</v>
      </c>
      <c r="G166" s="82" t="s">
        <v>725</v>
      </c>
      <c r="H166" s="83" t="s">
        <v>649</v>
      </c>
      <c r="I166" s="94">
        <v>2</v>
      </c>
      <c r="J166" s="95" t="s">
        <v>489</v>
      </c>
      <c r="K166" s="96">
        <v>14</v>
      </c>
      <c r="L166" s="32" t="s">
        <v>703</v>
      </c>
    </row>
    <row r="167" s="20" customFormat="1" spans="1:12">
      <c r="A167" s="33"/>
      <c r="B167" s="33"/>
      <c r="C167" s="84"/>
      <c r="D167" s="70"/>
      <c r="E167" s="80" t="s">
        <v>461</v>
      </c>
      <c r="F167" s="81" t="s">
        <v>468</v>
      </c>
      <c r="G167" s="82" t="s">
        <v>748</v>
      </c>
      <c r="H167" s="83" t="s">
        <v>649</v>
      </c>
      <c r="I167" s="94">
        <v>5000</v>
      </c>
      <c r="J167" s="95" t="s">
        <v>749</v>
      </c>
      <c r="K167" s="96" t="s">
        <v>659</v>
      </c>
      <c r="L167" s="32" t="s">
        <v>703</v>
      </c>
    </row>
    <row r="168" s="20" customFormat="1" spans="1:12">
      <c r="A168" s="33"/>
      <c r="B168" s="33"/>
      <c r="C168" s="84"/>
      <c r="D168" s="70"/>
      <c r="E168" s="80" t="s">
        <v>461</v>
      </c>
      <c r="F168" s="81" t="s">
        <v>468</v>
      </c>
      <c r="G168" s="82" t="s">
        <v>750</v>
      </c>
      <c r="H168" s="83" t="s">
        <v>649</v>
      </c>
      <c r="I168" s="94" t="s">
        <v>674</v>
      </c>
      <c r="J168" s="95" t="s">
        <v>493</v>
      </c>
      <c r="K168" s="96" t="s">
        <v>710</v>
      </c>
      <c r="L168" s="32" t="s">
        <v>703</v>
      </c>
    </row>
    <row r="169" s="20" customFormat="1" ht="33.75" spans="1:12">
      <c r="A169" s="33"/>
      <c r="B169" s="33"/>
      <c r="C169" s="84"/>
      <c r="D169" s="70"/>
      <c r="E169" s="80" t="s">
        <v>461</v>
      </c>
      <c r="F169" s="81" t="s">
        <v>468</v>
      </c>
      <c r="G169" s="82" t="s">
        <v>739</v>
      </c>
      <c r="H169" s="83" t="s">
        <v>481</v>
      </c>
      <c r="I169" s="94" t="s">
        <v>740</v>
      </c>
      <c r="J169" s="95" t="s">
        <v>740</v>
      </c>
      <c r="K169" s="96">
        <v>5</v>
      </c>
      <c r="L169" s="32" t="s">
        <v>703</v>
      </c>
    </row>
    <row r="170" s="20" customFormat="1" ht="22.5" spans="1:12">
      <c r="A170" s="33"/>
      <c r="B170" s="33"/>
      <c r="C170" s="84"/>
      <c r="D170" s="70"/>
      <c r="E170" s="80" t="s">
        <v>461</v>
      </c>
      <c r="F170" s="81" t="s">
        <v>468</v>
      </c>
      <c r="G170" s="82" t="s">
        <v>751</v>
      </c>
      <c r="H170" s="83" t="s">
        <v>649</v>
      </c>
      <c r="I170" s="94" t="s">
        <v>667</v>
      </c>
      <c r="J170" s="95" t="s">
        <v>470</v>
      </c>
      <c r="K170" s="96" t="s">
        <v>710</v>
      </c>
      <c r="L170" s="32" t="s">
        <v>703</v>
      </c>
    </row>
    <row r="171" s="20" customFormat="1" ht="33.75" spans="1:12">
      <c r="A171" s="33"/>
      <c r="B171" s="33"/>
      <c r="C171" s="84"/>
      <c r="D171" s="70"/>
      <c r="E171" s="80" t="s">
        <v>461</v>
      </c>
      <c r="F171" s="81" t="s">
        <v>468</v>
      </c>
      <c r="G171" s="82" t="s">
        <v>752</v>
      </c>
      <c r="H171" s="83" t="s">
        <v>666</v>
      </c>
      <c r="I171" s="94" t="s">
        <v>753</v>
      </c>
      <c r="J171" s="95" t="s">
        <v>470</v>
      </c>
      <c r="K171" s="96" t="s">
        <v>667</v>
      </c>
      <c r="L171" s="32" t="s">
        <v>703</v>
      </c>
    </row>
    <row r="172" s="20" customFormat="1" spans="1:12">
      <c r="A172" s="33"/>
      <c r="B172" s="33"/>
      <c r="C172" s="84"/>
      <c r="D172" s="70"/>
      <c r="E172" s="81" t="s">
        <v>472</v>
      </c>
      <c r="F172" s="81" t="s">
        <v>472</v>
      </c>
      <c r="G172" s="82" t="s">
        <v>754</v>
      </c>
      <c r="H172" s="83" t="s">
        <v>666</v>
      </c>
      <c r="I172" s="94" t="s">
        <v>720</v>
      </c>
      <c r="J172" s="95" t="s">
        <v>475</v>
      </c>
      <c r="K172" s="96" t="s">
        <v>659</v>
      </c>
      <c r="L172" s="32" t="s">
        <v>703</v>
      </c>
    </row>
    <row r="173" s="20" customFormat="1" ht="22.5" spans="1:12">
      <c r="A173" s="33"/>
      <c r="B173" s="33"/>
      <c r="C173" s="84"/>
      <c r="D173" s="70"/>
      <c r="E173" s="80" t="s">
        <v>461</v>
      </c>
      <c r="F173" s="81" t="s">
        <v>462</v>
      </c>
      <c r="G173" s="82" t="s">
        <v>755</v>
      </c>
      <c r="H173" s="83" t="s">
        <v>649</v>
      </c>
      <c r="I173" s="94" t="s">
        <v>695</v>
      </c>
      <c r="J173" s="95" t="s">
        <v>466</v>
      </c>
      <c r="K173" s="96" t="s">
        <v>710</v>
      </c>
      <c r="L173" s="32" t="s">
        <v>703</v>
      </c>
    </row>
    <row r="174" s="20" customFormat="1" ht="22.5" spans="1:12">
      <c r="A174" s="33"/>
      <c r="B174" s="33"/>
      <c r="C174" s="84"/>
      <c r="D174" s="70"/>
      <c r="E174" s="80" t="s">
        <v>461</v>
      </c>
      <c r="F174" s="81" t="s">
        <v>462</v>
      </c>
      <c r="G174" s="82" t="s">
        <v>756</v>
      </c>
      <c r="H174" s="83" t="s">
        <v>666</v>
      </c>
      <c r="I174" s="94" t="s">
        <v>678</v>
      </c>
      <c r="J174" s="95" t="s">
        <v>466</v>
      </c>
      <c r="K174" s="96" t="s">
        <v>710</v>
      </c>
      <c r="L174" s="32" t="s">
        <v>703</v>
      </c>
    </row>
    <row r="175" s="20" customFormat="1" spans="1:12">
      <c r="A175" s="33"/>
      <c r="B175" s="33"/>
      <c r="C175" s="84"/>
      <c r="D175" s="70"/>
      <c r="E175" s="80" t="s">
        <v>461</v>
      </c>
      <c r="F175" s="81" t="s">
        <v>574</v>
      </c>
      <c r="G175" s="82" t="s">
        <v>665</v>
      </c>
      <c r="H175" s="83" t="s">
        <v>666</v>
      </c>
      <c r="I175" s="94">
        <v>12</v>
      </c>
      <c r="J175" s="95" t="s">
        <v>576</v>
      </c>
      <c r="K175" s="96" t="s">
        <v>710</v>
      </c>
      <c r="L175" s="32" t="s">
        <v>703</v>
      </c>
    </row>
    <row r="176" s="20" customFormat="1" ht="33.75" spans="1:12">
      <c r="A176" s="33"/>
      <c r="B176" s="33"/>
      <c r="C176" s="84"/>
      <c r="D176" s="70"/>
      <c r="E176" s="80" t="s">
        <v>476</v>
      </c>
      <c r="F176" s="81" t="s">
        <v>495</v>
      </c>
      <c r="G176" s="85" t="s">
        <v>734</v>
      </c>
      <c r="H176" s="83" t="s">
        <v>481</v>
      </c>
      <c r="I176" s="94" t="s">
        <v>497</v>
      </c>
      <c r="J176" s="95"/>
      <c r="K176" s="96" t="s">
        <v>710</v>
      </c>
      <c r="L176" s="32" t="s">
        <v>703</v>
      </c>
    </row>
    <row r="177" s="20" customFormat="1" ht="22.5" spans="1:12">
      <c r="A177" s="33"/>
      <c r="B177" s="33"/>
      <c r="C177" s="84"/>
      <c r="D177" s="70"/>
      <c r="E177" s="80" t="s">
        <v>476</v>
      </c>
      <c r="F177" s="81" t="s">
        <v>495</v>
      </c>
      <c r="G177" s="82" t="s">
        <v>757</v>
      </c>
      <c r="H177" s="83" t="s">
        <v>481</v>
      </c>
      <c r="I177" s="94" t="s">
        <v>497</v>
      </c>
      <c r="J177" s="95"/>
      <c r="K177" s="96" t="s">
        <v>710</v>
      </c>
      <c r="L177" s="32" t="s">
        <v>703</v>
      </c>
    </row>
    <row r="178" s="20" customFormat="1" spans="1:12">
      <c r="A178" s="33"/>
      <c r="B178" s="33"/>
      <c r="C178" s="86"/>
      <c r="D178" s="72"/>
      <c r="E178" s="80" t="s">
        <v>484</v>
      </c>
      <c r="F178" s="81" t="s">
        <v>484</v>
      </c>
      <c r="G178" s="82" t="s">
        <v>758</v>
      </c>
      <c r="H178" s="83" t="s">
        <v>649</v>
      </c>
      <c r="I178" s="94" t="s">
        <v>674</v>
      </c>
      <c r="J178" s="95" t="s">
        <v>466</v>
      </c>
      <c r="K178" s="96" t="s">
        <v>710</v>
      </c>
      <c r="L178" s="33" t="s">
        <v>703</v>
      </c>
    </row>
    <row r="179" s="19" customFormat="1" ht="31" customHeight="1" spans="1:12">
      <c r="A179" s="33" t="s">
        <v>759</v>
      </c>
      <c r="B179" s="33" t="s">
        <v>760</v>
      </c>
      <c r="C179" s="35">
        <v>130</v>
      </c>
      <c r="D179" s="33" t="s">
        <v>761</v>
      </c>
      <c r="E179" s="33" t="s">
        <v>461</v>
      </c>
      <c r="F179" s="33" t="s">
        <v>468</v>
      </c>
      <c r="G179" s="33" t="s">
        <v>762</v>
      </c>
      <c r="H179" s="33" t="s">
        <v>637</v>
      </c>
      <c r="I179" s="33">
        <v>1</v>
      </c>
      <c r="J179" s="33" t="s">
        <v>503</v>
      </c>
      <c r="K179" s="33">
        <v>15</v>
      </c>
      <c r="L179" s="33"/>
    </row>
    <row r="180" s="19" customFormat="1" ht="31" customHeight="1" spans="1:12">
      <c r="A180" s="33"/>
      <c r="B180" s="33"/>
      <c r="C180" s="35"/>
      <c r="D180" s="33"/>
      <c r="E180" s="33" t="s">
        <v>461</v>
      </c>
      <c r="F180" s="33" t="s">
        <v>574</v>
      </c>
      <c r="G180" s="33" t="s">
        <v>763</v>
      </c>
      <c r="H180" s="33" t="s">
        <v>637</v>
      </c>
      <c r="I180" s="33">
        <v>12.31</v>
      </c>
      <c r="J180" s="33" t="s">
        <v>103</v>
      </c>
      <c r="K180" s="33">
        <v>15</v>
      </c>
      <c r="L180" s="33"/>
    </row>
    <row r="181" s="19" customFormat="1" ht="31" customHeight="1" spans="1:12">
      <c r="A181" s="33"/>
      <c r="B181" s="33"/>
      <c r="C181" s="35"/>
      <c r="D181" s="33"/>
      <c r="E181" s="33" t="s">
        <v>472</v>
      </c>
      <c r="F181" s="33" t="s">
        <v>472</v>
      </c>
      <c r="G181" s="33" t="s">
        <v>764</v>
      </c>
      <c r="H181" s="87" t="s">
        <v>765</v>
      </c>
      <c r="I181" s="33">
        <v>100</v>
      </c>
      <c r="J181" s="33" t="s">
        <v>766</v>
      </c>
      <c r="K181" s="33">
        <v>15</v>
      </c>
      <c r="L181" s="33"/>
    </row>
    <row r="182" s="19" customFormat="1" ht="31" customHeight="1" spans="1:12">
      <c r="A182" s="33"/>
      <c r="B182" s="33"/>
      <c r="C182" s="35"/>
      <c r="D182" s="33"/>
      <c r="E182" s="33" t="s">
        <v>476</v>
      </c>
      <c r="F182" s="33" t="s">
        <v>767</v>
      </c>
      <c r="G182" s="33" t="s">
        <v>768</v>
      </c>
      <c r="H182" s="33" t="s">
        <v>481</v>
      </c>
      <c r="I182" s="33">
        <v>1</v>
      </c>
      <c r="J182" s="33" t="s">
        <v>503</v>
      </c>
      <c r="K182" s="33">
        <v>15</v>
      </c>
      <c r="L182" s="33"/>
    </row>
    <row r="183" s="19" customFormat="1" ht="31" customHeight="1" spans="1:12">
      <c r="A183" s="33"/>
      <c r="B183" s="33"/>
      <c r="C183" s="35"/>
      <c r="D183" s="33"/>
      <c r="E183" s="33" t="s">
        <v>484</v>
      </c>
      <c r="F183" s="33" t="s">
        <v>513</v>
      </c>
      <c r="G183" s="33" t="s">
        <v>769</v>
      </c>
      <c r="H183" s="87" t="s">
        <v>770</v>
      </c>
      <c r="I183" s="33">
        <v>90</v>
      </c>
      <c r="J183" s="33" t="s">
        <v>466</v>
      </c>
      <c r="K183" s="33">
        <v>15</v>
      </c>
      <c r="L183" s="33"/>
    </row>
    <row r="184" s="19" customFormat="1" ht="31" customHeight="1" spans="1:12">
      <c r="A184" s="33" t="s">
        <v>759</v>
      </c>
      <c r="B184" s="33" t="s">
        <v>771</v>
      </c>
      <c r="C184" s="35">
        <v>34.76</v>
      </c>
      <c r="D184" s="33" t="s">
        <v>772</v>
      </c>
      <c r="E184" s="33" t="s">
        <v>461</v>
      </c>
      <c r="F184" s="33" t="s">
        <v>462</v>
      </c>
      <c r="G184" s="33" t="s">
        <v>773</v>
      </c>
      <c r="H184" s="33">
        <v>9</v>
      </c>
      <c r="I184" s="33">
        <v>1</v>
      </c>
      <c r="J184" s="33" t="s">
        <v>592</v>
      </c>
      <c r="K184" s="33">
        <v>15</v>
      </c>
      <c r="L184" s="33"/>
    </row>
    <row r="185" s="19" customFormat="1" ht="31" customHeight="1" spans="1:12">
      <c r="A185" s="33"/>
      <c r="B185" s="33"/>
      <c r="C185" s="35"/>
      <c r="D185" s="33"/>
      <c r="E185" s="33" t="s">
        <v>461</v>
      </c>
      <c r="F185" s="33" t="s">
        <v>468</v>
      </c>
      <c r="G185" s="33" t="s">
        <v>774</v>
      </c>
      <c r="H185" s="87" t="s">
        <v>770</v>
      </c>
      <c r="I185" s="33">
        <v>8</v>
      </c>
      <c r="J185" s="33" t="s">
        <v>766</v>
      </c>
      <c r="K185" s="33">
        <v>15</v>
      </c>
      <c r="L185" s="33"/>
    </row>
    <row r="186" s="19" customFormat="1" ht="31" customHeight="1" spans="1:12">
      <c r="A186" s="33"/>
      <c r="B186" s="33"/>
      <c r="C186" s="35"/>
      <c r="D186" s="33"/>
      <c r="E186" s="33" t="s">
        <v>461</v>
      </c>
      <c r="F186" s="33" t="s">
        <v>574</v>
      </c>
      <c r="G186" s="33" t="s">
        <v>763</v>
      </c>
      <c r="H186" s="33" t="s">
        <v>637</v>
      </c>
      <c r="I186" s="33">
        <v>12.31</v>
      </c>
      <c r="J186" s="33" t="s">
        <v>103</v>
      </c>
      <c r="K186" s="33">
        <v>15</v>
      </c>
      <c r="L186" s="33"/>
    </row>
    <row r="187" s="19" customFormat="1" ht="31" customHeight="1" spans="1:12">
      <c r="A187" s="33"/>
      <c r="B187" s="33"/>
      <c r="C187" s="35"/>
      <c r="D187" s="33"/>
      <c r="E187" s="33" t="s">
        <v>472</v>
      </c>
      <c r="F187" s="33" t="s">
        <v>472</v>
      </c>
      <c r="G187" s="33" t="s">
        <v>775</v>
      </c>
      <c r="H187" s="87" t="s">
        <v>765</v>
      </c>
      <c r="I187" s="33">
        <v>121</v>
      </c>
      <c r="J187" s="33" t="s">
        <v>766</v>
      </c>
      <c r="K187" s="33">
        <v>15</v>
      </c>
      <c r="L187" s="33"/>
    </row>
    <row r="188" s="19" customFormat="1" ht="31" customHeight="1" spans="1:12">
      <c r="A188" s="33"/>
      <c r="B188" s="33"/>
      <c r="C188" s="35"/>
      <c r="D188" s="33"/>
      <c r="E188" s="33" t="s">
        <v>484</v>
      </c>
      <c r="F188" s="33" t="s">
        <v>513</v>
      </c>
      <c r="G188" s="33" t="s">
        <v>776</v>
      </c>
      <c r="H188" s="87" t="s">
        <v>770</v>
      </c>
      <c r="I188" s="33">
        <v>90</v>
      </c>
      <c r="J188" s="33" t="s">
        <v>466</v>
      </c>
      <c r="K188" s="33">
        <v>15</v>
      </c>
      <c r="L188" s="33"/>
    </row>
    <row r="189" s="19" customFormat="1" ht="31" customHeight="1" spans="1:12">
      <c r="A189" s="33" t="s">
        <v>759</v>
      </c>
      <c r="B189" s="33" t="s">
        <v>777</v>
      </c>
      <c r="C189" s="35">
        <v>30</v>
      </c>
      <c r="D189" s="33" t="s">
        <v>778</v>
      </c>
      <c r="E189" s="33" t="s">
        <v>461</v>
      </c>
      <c r="F189" s="33" t="s">
        <v>468</v>
      </c>
      <c r="G189" s="33" t="s">
        <v>779</v>
      </c>
      <c r="H189" s="33" t="s">
        <v>637</v>
      </c>
      <c r="I189" s="33">
        <v>1</v>
      </c>
      <c r="J189" s="33" t="s">
        <v>103</v>
      </c>
      <c r="K189" s="33">
        <v>15</v>
      </c>
      <c r="L189" s="33"/>
    </row>
    <row r="190" s="19" customFormat="1" ht="31" customHeight="1" spans="1:12">
      <c r="A190" s="33"/>
      <c r="B190" s="33"/>
      <c r="C190" s="35"/>
      <c r="D190" s="33"/>
      <c r="E190" s="33" t="s">
        <v>461</v>
      </c>
      <c r="F190" s="33" t="s">
        <v>574</v>
      </c>
      <c r="G190" s="33" t="s">
        <v>763</v>
      </c>
      <c r="H190" s="33" t="s">
        <v>637</v>
      </c>
      <c r="I190" s="33">
        <v>12.31</v>
      </c>
      <c r="J190" s="33" t="s">
        <v>103</v>
      </c>
      <c r="K190" s="33">
        <v>15</v>
      </c>
      <c r="L190" s="33"/>
    </row>
    <row r="191" s="19" customFormat="1" ht="31" customHeight="1" spans="1:12">
      <c r="A191" s="33"/>
      <c r="B191" s="33"/>
      <c r="C191" s="35"/>
      <c r="D191" s="33"/>
      <c r="E191" s="33" t="s">
        <v>472</v>
      </c>
      <c r="F191" s="33" t="s">
        <v>472</v>
      </c>
      <c r="G191" s="33" t="s">
        <v>780</v>
      </c>
      <c r="H191" s="87" t="s">
        <v>765</v>
      </c>
      <c r="I191" s="33">
        <v>30</v>
      </c>
      <c r="J191" s="33" t="s">
        <v>766</v>
      </c>
      <c r="K191" s="33">
        <v>15</v>
      </c>
      <c r="L191" s="33"/>
    </row>
    <row r="192" s="19" customFormat="1" ht="31" customHeight="1" spans="1:12">
      <c r="A192" s="33"/>
      <c r="B192" s="33"/>
      <c r="C192" s="35"/>
      <c r="D192" s="33"/>
      <c r="E192" s="33" t="s">
        <v>476</v>
      </c>
      <c r="F192" s="33" t="s">
        <v>767</v>
      </c>
      <c r="G192" s="33" t="s">
        <v>781</v>
      </c>
      <c r="H192" s="87" t="s">
        <v>770</v>
      </c>
      <c r="I192" s="33">
        <v>60</v>
      </c>
      <c r="J192" s="33" t="s">
        <v>466</v>
      </c>
      <c r="K192" s="33">
        <v>15</v>
      </c>
      <c r="L192" s="33"/>
    </row>
    <row r="193" s="19" customFormat="1" ht="31" customHeight="1" spans="1:12">
      <c r="A193" s="33"/>
      <c r="B193" s="33"/>
      <c r="C193" s="35"/>
      <c r="D193" s="33"/>
      <c r="E193" s="33" t="s">
        <v>484</v>
      </c>
      <c r="F193" s="33" t="s">
        <v>513</v>
      </c>
      <c r="G193" s="33" t="s">
        <v>782</v>
      </c>
      <c r="H193" s="87" t="s">
        <v>770</v>
      </c>
      <c r="I193" s="33">
        <v>90</v>
      </c>
      <c r="J193" s="33" t="s">
        <v>466</v>
      </c>
      <c r="K193" s="33">
        <v>15</v>
      </c>
      <c r="L193" s="33"/>
    </row>
    <row r="194" s="19" customFormat="1" ht="31" customHeight="1" spans="1:12">
      <c r="A194" s="33" t="s">
        <v>759</v>
      </c>
      <c r="B194" s="33" t="s">
        <v>783</v>
      </c>
      <c r="C194" s="35">
        <v>45</v>
      </c>
      <c r="D194" s="33" t="s">
        <v>784</v>
      </c>
      <c r="E194" s="33" t="s">
        <v>472</v>
      </c>
      <c r="F194" s="33" t="s">
        <v>472</v>
      </c>
      <c r="G194" s="33" t="s">
        <v>785</v>
      </c>
      <c r="H194" s="87" t="s">
        <v>765</v>
      </c>
      <c r="I194" s="33">
        <v>45</v>
      </c>
      <c r="J194" s="33" t="s">
        <v>766</v>
      </c>
      <c r="K194" s="33">
        <v>15</v>
      </c>
      <c r="L194" s="33"/>
    </row>
    <row r="195" s="19" customFormat="1" ht="31" customHeight="1" spans="1:12">
      <c r="A195" s="33"/>
      <c r="B195" s="33"/>
      <c r="C195" s="35"/>
      <c r="D195" s="33"/>
      <c r="E195" s="33" t="s">
        <v>461</v>
      </c>
      <c r="F195" s="33" t="s">
        <v>468</v>
      </c>
      <c r="G195" s="33" t="s">
        <v>786</v>
      </c>
      <c r="H195" s="33" t="s">
        <v>637</v>
      </c>
      <c r="I195" s="33">
        <v>1</v>
      </c>
      <c r="J195" s="33" t="s">
        <v>503</v>
      </c>
      <c r="K195" s="33">
        <v>15</v>
      </c>
      <c r="L195" s="33"/>
    </row>
    <row r="196" s="19" customFormat="1" ht="31" customHeight="1" spans="1:12">
      <c r="A196" s="33"/>
      <c r="B196" s="33"/>
      <c r="C196" s="35"/>
      <c r="D196" s="33"/>
      <c r="E196" s="33" t="s">
        <v>461</v>
      </c>
      <c r="F196" s="33" t="s">
        <v>462</v>
      </c>
      <c r="G196" s="33" t="s">
        <v>787</v>
      </c>
      <c r="H196" s="33" t="s">
        <v>481</v>
      </c>
      <c r="I196" s="33">
        <v>1</v>
      </c>
      <c r="J196" s="33" t="s">
        <v>503</v>
      </c>
      <c r="K196" s="33">
        <v>15</v>
      </c>
      <c r="L196" s="33"/>
    </row>
    <row r="197" s="19" customFormat="1" ht="31" customHeight="1" spans="1:12">
      <c r="A197" s="33"/>
      <c r="B197" s="33"/>
      <c r="C197" s="35"/>
      <c r="D197" s="33"/>
      <c r="E197" s="33" t="s">
        <v>461</v>
      </c>
      <c r="F197" s="33" t="s">
        <v>574</v>
      </c>
      <c r="G197" s="33" t="s">
        <v>763</v>
      </c>
      <c r="H197" s="33" t="s">
        <v>481</v>
      </c>
      <c r="I197" s="33">
        <v>1</v>
      </c>
      <c r="J197" s="33" t="s">
        <v>103</v>
      </c>
      <c r="K197" s="33">
        <v>15</v>
      </c>
      <c r="L197" s="33"/>
    </row>
    <row r="198" s="19" customFormat="1" ht="31" customHeight="1" spans="1:12">
      <c r="A198" s="33"/>
      <c r="B198" s="33"/>
      <c r="C198" s="35"/>
      <c r="D198" s="33"/>
      <c r="E198" s="33" t="s">
        <v>484</v>
      </c>
      <c r="F198" s="33" t="s">
        <v>513</v>
      </c>
      <c r="G198" s="33" t="s">
        <v>788</v>
      </c>
      <c r="H198" s="87" t="s">
        <v>770</v>
      </c>
      <c r="I198" s="33">
        <v>90</v>
      </c>
      <c r="J198" s="109" t="s">
        <v>466</v>
      </c>
      <c r="K198" s="33">
        <v>15</v>
      </c>
      <c r="L198" s="33"/>
    </row>
    <row r="199" s="19" customFormat="1" ht="31" customHeight="1" spans="1:12">
      <c r="A199" s="33" t="s">
        <v>759</v>
      </c>
      <c r="B199" s="33" t="s">
        <v>486</v>
      </c>
      <c r="C199" s="35">
        <v>1.82</v>
      </c>
      <c r="D199" s="33" t="s">
        <v>789</v>
      </c>
      <c r="E199" s="33" t="s">
        <v>476</v>
      </c>
      <c r="F199" s="33" t="s">
        <v>790</v>
      </c>
      <c r="G199" s="33" t="s">
        <v>791</v>
      </c>
      <c r="H199" s="87" t="s">
        <v>481</v>
      </c>
      <c r="I199" s="33"/>
      <c r="J199" s="33" t="s">
        <v>792</v>
      </c>
      <c r="K199" s="33">
        <v>20</v>
      </c>
      <c r="L199" s="33"/>
    </row>
    <row r="200" s="19" customFormat="1" ht="31" customHeight="1" spans="1:12">
      <c r="A200" s="33"/>
      <c r="B200" s="33"/>
      <c r="C200" s="35"/>
      <c r="D200" s="33"/>
      <c r="E200" s="33" t="s">
        <v>461</v>
      </c>
      <c r="F200" s="33" t="s">
        <v>468</v>
      </c>
      <c r="G200" s="33" t="s">
        <v>793</v>
      </c>
      <c r="H200" s="87" t="s">
        <v>770</v>
      </c>
      <c r="I200" s="33">
        <v>1</v>
      </c>
      <c r="J200" s="109" t="s">
        <v>466</v>
      </c>
      <c r="K200" s="33">
        <v>20</v>
      </c>
      <c r="L200" s="33"/>
    </row>
    <row r="201" s="19" customFormat="1" ht="31" customHeight="1" spans="1:12">
      <c r="A201" s="33"/>
      <c r="B201" s="33"/>
      <c r="C201" s="35"/>
      <c r="D201" s="33"/>
      <c r="E201" s="33" t="s">
        <v>472</v>
      </c>
      <c r="F201" s="33" t="s">
        <v>668</v>
      </c>
      <c r="G201" s="33" t="s">
        <v>794</v>
      </c>
      <c r="H201" s="33" t="s">
        <v>666</v>
      </c>
      <c r="I201" s="33">
        <v>1.82</v>
      </c>
      <c r="J201" s="33" t="s">
        <v>475</v>
      </c>
      <c r="K201" s="33">
        <v>10</v>
      </c>
      <c r="L201" s="33"/>
    </row>
    <row r="202" s="19" customFormat="1" ht="31" customHeight="1" spans="1:12">
      <c r="A202" s="33"/>
      <c r="B202" s="33"/>
      <c r="C202" s="35"/>
      <c r="D202" s="33"/>
      <c r="E202" s="33" t="s">
        <v>461</v>
      </c>
      <c r="F202" s="33" t="s">
        <v>574</v>
      </c>
      <c r="G202" s="33" t="s">
        <v>763</v>
      </c>
      <c r="H202" s="33" t="s">
        <v>481</v>
      </c>
      <c r="I202" s="33">
        <v>1</v>
      </c>
      <c r="J202" s="33" t="s">
        <v>103</v>
      </c>
      <c r="K202" s="33">
        <v>20</v>
      </c>
      <c r="L202" s="33"/>
    </row>
    <row r="203" s="19" customFormat="1" ht="31" customHeight="1" spans="1:12">
      <c r="A203" s="33"/>
      <c r="B203" s="33"/>
      <c r="C203" s="35"/>
      <c r="D203" s="33"/>
      <c r="E203" s="33" t="s">
        <v>484</v>
      </c>
      <c r="F203" s="33" t="s">
        <v>513</v>
      </c>
      <c r="G203" s="33" t="s">
        <v>795</v>
      </c>
      <c r="H203" s="87" t="s">
        <v>770</v>
      </c>
      <c r="I203" s="33">
        <v>90</v>
      </c>
      <c r="J203" s="109" t="s">
        <v>466</v>
      </c>
      <c r="K203" s="33">
        <v>20</v>
      </c>
      <c r="L203" s="33"/>
    </row>
    <row r="204" s="20" customFormat="1" ht="22.5" spans="1:12">
      <c r="A204" s="97" t="s">
        <v>796</v>
      </c>
      <c r="B204" s="39" t="s">
        <v>797</v>
      </c>
      <c r="C204" s="45">
        <v>52.58</v>
      </c>
      <c r="D204" s="39" t="s">
        <v>798</v>
      </c>
      <c r="E204" s="33" t="s">
        <v>461</v>
      </c>
      <c r="F204" s="33" t="s">
        <v>468</v>
      </c>
      <c r="G204" s="33" t="s">
        <v>799</v>
      </c>
      <c r="H204" s="33" t="s">
        <v>649</v>
      </c>
      <c r="I204" s="33">
        <v>5059</v>
      </c>
      <c r="J204" s="33" t="s">
        <v>800</v>
      </c>
      <c r="K204" s="48">
        <v>0.03</v>
      </c>
      <c r="L204" s="33" t="s">
        <v>801</v>
      </c>
    </row>
    <row r="205" s="20" customFormat="1" ht="22.5" spans="1:12">
      <c r="A205" s="98"/>
      <c r="B205" s="39"/>
      <c r="C205" s="45"/>
      <c r="D205" s="39"/>
      <c r="E205" s="33" t="s">
        <v>461</v>
      </c>
      <c r="F205" s="33" t="s">
        <v>468</v>
      </c>
      <c r="G205" s="33" t="s">
        <v>802</v>
      </c>
      <c r="H205" s="33" t="s">
        <v>649</v>
      </c>
      <c r="I205" s="33">
        <v>799</v>
      </c>
      <c r="J205" s="33" t="s">
        <v>800</v>
      </c>
      <c r="K205" s="48">
        <v>0.03</v>
      </c>
      <c r="L205" s="33" t="s">
        <v>801</v>
      </c>
    </row>
    <row r="206" s="20" customFormat="1" ht="22.5" spans="1:12">
      <c r="A206" s="98"/>
      <c r="B206" s="39"/>
      <c r="C206" s="45"/>
      <c r="D206" s="39"/>
      <c r="E206" s="33" t="s">
        <v>461</v>
      </c>
      <c r="F206" s="33" t="s">
        <v>468</v>
      </c>
      <c r="G206" s="33" t="s">
        <v>803</v>
      </c>
      <c r="H206" s="33" t="s">
        <v>649</v>
      </c>
      <c r="I206" s="33">
        <v>20</v>
      </c>
      <c r="J206" s="33" t="s">
        <v>470</v>
      </c>
      <c r="K206" s="48">
        <v>0.03</v>
      </c>
      <c r="L206" s="33" t="s">
        <v>801</v>
      </c>
    </row>
    <row r="207" s="20" customFormat="1" ht="22.5" spans="1:12">
      <c r="A207" s="98"/>
      <c r="B207" s="39"/>
      <c r="C207" s="45"/>
      <c r="D207" s="39"/>
      <c r="E207" s="33" t="s">
        <v>461</v>
      </c>
      <c r="F207" s="33" t="s">
        <v>468</v>
      </c>
      <c r="G207" s="33" t="s">
        <v>804</v>
      </c>
      <c r="H207" s="33" t="s">
        <v>649</v>
      </c>
      <c r="I207" s="33">
        <v>1000</v>
      </c>
      <c r="J207" s="33" t="s">
        <v>800</v>
      </c>
      <c r="K207" s="48">
        <v>0.03</v>
      </c>
      <c r="L207" s="33" t="s">
        <v>801</v>
      </c>
    </row>
    <row r="208" s="20" customFormat="1" ht="22.5" spans="1:12">
      <c r="A208" s="98"/>
      <c r="B208" s="39"/>
      <c r="C208" s="45"/>
      <c r="D208" s="39"/>
      <c r="E208" s="33" t="s">
        <v>461</v>
      </c>
      <c r="F208" s="33" t="s">
        <v>468</v>
      </c>
      <c r="G208" s="33" t="s">
        <v>805</v>
      </c>
      <c r="H208" s="33" t="s">
        <v>649</v>
      </c>
      <c r="I208" s="33">
        <v>31</v>
      </c>
      <c r="J208" s="33" t="s">
        <v>489</v>
      </c>
      <c r="K208" s="48">
        <v>0.03</v>
      </c>
      <c r="L208" s="33" t="s">
        <v>801</v>
      </c>
    </row>
    <row r="209" s="20" customFormat="1" ht="33.75" spans="1:12">
      <c r="A209" s="98"/>
      <c r="B209" s="39"/>
      <c r="C209" s="45"/>
      <c r="D209" s="39"/>
      <c r="E209" s="33" t="s">
        <v>461</v>
      </c>
      <c r="F209" s="33" t="s">
        <v>468</v>
      </c>
      <c r="G209" s="33" t="s">
        <v>806</v>
      </c>
      <c r="H209" s="33" t="s">
        <v>649</v>
      </c>
      <c r="I209" s="33">
        <v>5</v>
      </c>
      <c r="J209" s="33" t="s">
        <v>470</v>
      </c>
      <c r="K209" s="48">
        <v>0.03</v>
      </c>
      <c r="L209" s="33" t="s">
        <v>801</v>
      </c>
    </row>
    <row r="210" s="20" customFormat="1" ht="45" spans="1:12">
      <c r="A210" s="98"/>
      <c r="B210" s="39"/>
      <c r="C210" s="45"/>
      <c r="D210" s="39"/>
      <c r="E210" s="33" t="s">
        <v>461</v>
      </c>
      <c r="F210" s="33" t="s">
        <v>468</v>
      </c>
      <c r="G210" s="33" t="s">
        <v>807</v>
      </c>
      <c r="H210" s="33" t="s">
        <v>649</v>
      </c>
      <c r="I210" s="33">
        <v>12</v>
      </c>
      <c r="J210" s="33" t="s">
        <v>470</v>
      </c>
      <c r="K210" s="48">
        <v>0.03</v>
      </c>
      <c r="L210" s="33" t="s">
        <v>801</v>
      </c>
    </row>
    <row r="211" s="20" customFormat="1" ht="22.5" spans="1:12">
      <c r="A211" s="98"/>
      <c r="B211" s="39"/>
      <c r="C211" s="45"/>
      <c r="D211" s="39"/>
      <c r="E211" s="33" t="s">
        <v>461</v>
      </c>
      <c r="F211" s="33" t="s">
        <v>468</v>
      </c>
      <c r="G211" s="34" t="s">
        <v>808</v>
      </c>
      <c r="H211" s="33" t="s">
        <v>649</v>
      </c>
      <c r="I211" s="37">
        <v>2</v>
      </c>
      <c r="J211" s="34" t="s">
        <v>470</v>
      </c>
      <c r="K211" s="48">
        <v>0.03</v>
      </c>
      <c r="L211" s="33" t="s">
        <v>801</v>
      </c>
    </row>
    <row r="212" s="20" customFormat="1" ht="22.5" spans="1:12">
      <c r="A212" s="98"/>
      <c r="B212" s="39"/>
      <c r="C212" s="45"/>
      <c r="D212" s="39"/>
      <c r="E212" s="33" t="s">
        <v>461</v>
      </c>
      <c r="F212" s="33" t="s">
        <v>468</v>
      </c>
      <c r="G212" s="34" t="s">
        <v>809</v>
      </c>
      <c r="H212" s="33" t="s">
        <v>649</v>
      </c>
      <c r="I212" s="37">
        <v>11</v>
      </c>
      <c r="J212" s="34" t="s">
        <v>470</v>
      </c>
      <c r="K212" s="48">
        <v>0.03</v>
      </c>
      <c r="L212" s="33" t="s">
        <v>801</v>
      </c>
    </row>
    <row r="213" s="20" customFormat="1" ht="22.5" spans="1:12">
      <c r="A213" s="98"/>
      <c r="B213" s="39"/>
      <c r="C213" s="45"/>
      <c r="D213" s="39"/>
      <c r="E213" s="33" t="s">
        <v>461</v>
      </c>
      <c r="F213" s="33" t="s">
        <v>468</v>
      </c>
      <c r="G213" s="34" t="s">
        <v>810</v>
      </c>
      <c r="H213" s="33" t="s">
        <v>649</v>
      </c>
      <c r="I213" s="37">
        <v>1</v>
      </c>
      <c r="J213" s="34" t="s">
        <v>470</v>
      </c>
      <c r="K213" s="48">
        <v>0.03</v>
      </c>
      <c r="L213" s="33" t="s">
        <v>801</v>
      </c>
    </row>
    <row r="214" s="20" customFormat="1" ht="33.75" spans="1:12">
      <c r="A214" s="98"/>
      <c r="B214" s="39"/>
      <c r="C214" s="45"/>
      <c r="D214" s="39"/>
      <c r="E214" s="33" t="s">
        <v>461</v>
      </c>
      <c r="F214" s="33" t="s">
        <v>468</v>
      </c>
      <c r="G214" s="34" t="s">
        <v>811</v>
      </c>
      <c r="H214" s="33" t="s">
        <v>649</v>
      </c>
      <c r="I214" s="37">
        <v>16</v>
      </c>
      <c r="J214" s="34" t="s">
        <v>470</v>
      </c>
      <c r="K214" s="48">
        <v>0.03</v>
      </c>
      <c r="L214" s="33" t="s">
        <v>801</v>
      </c>
    </row>
    <row r="215" s="20" customFormat="1" ht="22.5" spans="1:12">
      <c r="A215" s="98"/>
      <c r="B215" s="39"/>
      <c r="C215" s="45"/>
      <c r="D215" s="39"/>
      <c r="E215" s="33" t="s">
        <v>461</v>
      </c>
      <c r="F215" s="33" t="s">
        <v>468</v>
      </c>
      <c r="G215" s="34" t="s">
        <v>812</v>
      </c>
      <c r="H215" s="33" t="s">
        <v>649</v>
      </c>
      <c r="I215" s="37">
        <v>2</v>
      </c>
      <c r="J215" s="34" t="s">
        <v>813</v>
      </c>
      <c r="K215" s="48">
        <v>0.03</v>
      </c>
      <c r="L215" s="33" t="s">
        <v>801</v>
      </c>
    </row>
    <row r="216" s="20" customFormat="1" ht="22.5" spans="1:12">
      <c r="A216" s="98"/>
      <c r="B216" s="39"/>
      <c r="C216" s="45"/>
      <c r="D216" s="39"/>
      <c r="E216" s="33" t="s">
        <v>461</v>
      </c>
      <c r="F216" s="33" t="s">
        <v>468</v>
      </c>
      <c r="G216" s="34" t="s">
        <v>814</v>
      </c>
      <c r="H216" s="33" t="s">
        <v>649</v>
      </c>
      <c r="I216" s="37">
        <v>12</v>
      </c>
      <c r="J216" s="34" t="s">
        <v>489</v>
      </c>
      <c r="K216" s="48">
        <v>0.03</v>
      </c>
      <c r="L216" s="33" t="s">
        <v>801</v>
      </c>
    </row>
    <row r="217" s="20" customFormat="1" ht="56.25" spans="1:12">
      <c r="A217" s="98"/>
      <c r="B217" s="39"/>
      <c r="C217" s="45"/>
      <c r="D217" s="39"/>
      <c r="E217" s="33" t="s">
        <v>461</v>
      </c>
      <c r="F217" s="33" t="s">
        <v>468</v>
      </c>
      <c r="G217" s="34" t="s">
        <v>815</v>
      </c>
      <c r="H217" s="33" t="s">
        <v>649</v>
      </c>
      <c r="I217" s="37">
        <v>6</v>
      </c>
      <c r="J217" s="34" t="s">
        <v>489</v>
      </c>
      <c r="K217" s="48">
        <v>0.03</v>
      </c>
      <c r="L217" s="33" t="s">
        <v>801</v>
      </c>
    </row>
    <row r="218" s="20" customFormat="1" spans="1:12">
      <c r="A218" s="98"/>
      <c r="B218" s="39"/>
      <c r="C218" s="45"/>
      <c r="D218" s="39"/>
      <c r="E218" s="33" t="s">
        <v>461</v>
      </c>
      <c r="F218" s="34" t="s">
        <v>462</v>
      </c>
      <c r="G218" s="34" t="s">
        <v>816</v>
      </c>
      <c r="H218" s="33" t="s">
        <v>649</v>
      </c>
      <c r="I218" s="37">
        <v>100</v>
      </c>
      <c r="J218" s="34" t="s">
        <v>466</v>
      </c>
      <c r="K218" s="48">
        <v>0.02</v>
      </c>
      <c r="L218" s="33" t="s">
        <v>801</v>
      </c>
    </row>
    <row r="219" s="20" customFormat="1" ht="22.5" spans="1:12">
      <c r="A219" s="98"/>
      <c r="B219" s="39"/>
      <c r="C219" s="45"/>
      <c r="D219" s="39"/>
      <c r="E219" s="33" t="s">
        <v>461</v>
      </c>
      <c r="F219" s="34" t="s">
        <v>462</v>
      </c>
      <c r="G219" s="34" t="s">
        <v>817</v>
      </c>
      <c r="H219" s="33" t="s">
        <v>649</v>
      </c>
      <c r="I219" s="37">
        <v>100</v>
      </c>
      <c r="J219" s="34" t="s">
        <v>466</v>
      </c>
      <c r="K219" s="48">
        <v>0.02</v>
      </c>
      <c r="L219" s="33" t="s">
        <v>801</v>
      </c>
    </row>
    <row r="220" s="20" customFormat="1" ht="22.5" spans="1:12">
      <c r="A220" s="98"/>
      <c r="B220" s="39"/>
      <c r="C220" s="45"/>
      <c r="D220" s="39"/>
      <c r="E220" s="33" t="s">
        <v>461</v>
      </c>
      <c r="F220" s="34" t="s">
        <v>462</v>
      </c>
      <c r="G220" s="34" t="s">
        <v>818</v>
      </c>
      <c r="H220" s="33" t="s">
        <v>649</v>
      </c>
      <c r="I220" s="37">
        <v>100</v>
      </c>
      <c r="J220" s="34" t="s">
        <v>466</v>
      </c>
      <c r="K220" s="48">
        <v>0.02</v>
      </c>
      <c r="L220" s="33" t="s">
        <v>801</v>
      </c>
    </row>
    <row r="221" s="20" customFormat="1" ht="22.5" spans="1:12">
      <c r="A221" s="98"/>
      <c r="B221" s="39"/>
      <c r="C221" s="45"/>
      <c r="D221" s="39"/>
      <c r="E221" s="33" t="s">
        <v>461</v>
      </c>
      <c r="F221" s="34" t="s">
        <v>462</v>
      </c>
      <c r="G221" s="34" t="s">
        <v>819</v>
      </c>
      <c r="H221" s="33" t="s">
        <v>649</v>
      </c>
      <c r="I221" s="37">
        <v>100</v>
      </c>
      <c r="J221" s="34" t="s">
        <v>466</v>
      </c>
      <c r="K221" s="48">
        <v>0.02</v>
      </c>
      <c r="L221" s="33" t="s">
        <v>801</v>
      </c>
    </row>
    <row r="222" s="20" customFormat="1" ht="33.75" spans="1:12">
      <c r="A222" s="98"/>
      <c r="B222" s="39"/>
      <c r="C222" s="45"/>
      <c r="D222" s="39"/>
      <c r="E222" s="33" t="s">
        <v>461</v>
      </c>
      <c r="F222" s="34" t="s">
        <v>462</v>
      </c>
      <c r="G222" s="34" t="s">
        <v>820</v>
      </c>
      <c r="H222" s="33" t="s">
        <v>649</v>
      </c>
      <c r="I222" s="37">
        <v>100</v>
      </c>
      <c r="J222" s="34" t="s">
        <v>466</v>
      </c>
      <c r="K222" s="48">
        <v>0.02</v>
      </c>
      <c r="L222" s="33" t="s">
        <v>801</v>
      </c>
    </row>
    <row r="223" s="20" customFormat="1" ht="22.5" spans="1:12">
      <c r="A223" s="98"/>
      <c r="B223" s="39"/>
      <c r="C223" s="45"/>
      <c r="D223" s="39"/>
      <c r="E223" s="33" t="s">
        <v>461</v>
      </c>
      <c r="F223" s="34" t="s">
        <v>462</v>
      </c>
      <c r="G223" s="34" t="s">
        <v>821</v>
      </c>
      <c r="H223" s="33" t="s">
        <v>649</v>
      </c>
      <c r="I223" s="37">
        <v>100</v>
      </c>
      <c r="J223" s="34" t="s">
        <v>466</v>
      </c>
      <c r="K223" s="48">
        <v>0.02</v>
      </c>
      <c r="L223" s="33" t="s">
        <v>801</v>
      </c>
    </row>
    <row r="224" s="20" customFormat="1" ht="33.75" spans="1:12">
      <c r="A224" s="98"/>
      <c r="B224" s="39"/>
      <c r="C224" s="45"/>
      <c r="D224" s="39"/>
      <c r="E224" s="33" t="s">
        <v>461</v>
      </c>
      <c r="F224" s="34" t="s">
        <v>462</v>
      </c>
      <c r="G224" s="34" t="s">
        <v>822</v>
      </c>
      <c r="H224" s="33" t="s">
        <v>649</v>
      </c>
      <c r="I224" s="37">
        <v>100</v>
      </c>
      <c r="J224" s="34" t="s">
        <v>466</v>
      </c>
      <c r="K224" s="48">
        <v>0.02</v>
      </c>
      <c r="L224" s="33" t="s">
        <v>801</v>
      </c>
    </row>
    <row r="225" s="20" customFormat="1" spans="1:12">
      <c r="A225" s="98"/>
      <c r="B225" s="39"/>
      <c r="C225" s="45"/>
      <c r="D225" s="39"/>
      <c r="E225" s="33" t="s">
        <v>461</v>
      </c>
      <c r="F225" s="34" t="s">
        <v>574</v>
      </c>
      <c r="G225" s="34" t="s">
        <v>823</v>
      </c>
      <c r="H225" s="34" t="s">
        <v>765</v>
      </c>
      <c r="I225" s="37">
        <v>2023</v>
      </c>
      <c r="J225" s="34" t="s">
        <v>646</v>
      </c>
      <c r="K225" s="48">
        <v>0.02</v>
      </c>
      <c r="L225" s="33" t="s">
        <v>801</v>
      </c>
    </row>
    <row r="226" s="20" customFormat="1" spans="1:12">
      <c r="A226" s="98"/>
      <c r="B226" s="39"/>
      <c r="C226" s="45"/>
      <c r="D226" s="39"/>
      <c r="E226" s="33" t="s">
        <v>472</v>
      </c>
      <c r="F226" s="34" t="s">
        <v>472</v>
      </c>
      <c r="G226" s="34" t="s">
        <v>824</v>
      </c>
      <c r="H226" s="34" t="s">
        <v>765</v>
      </c>
      <c r="I226" s="37">
        <v>52.58</v>
      </c>
      <c r="J226" s="34" t="s">
        <v>475</v>
      </c>
      <c r="K226" s="48">
        <v>0.02</v>
      </c>
      <c r="L226" s="33" t="s">
        <v>801</v>
      </c>
    </row>
    <row r="227" s="20" customFormat="1" ht="33.75" spans="1:12">
      <c r="A227" s="98"/>
      <c r="B227" s="39"/>
      <c r="C227" s="45"/>
      <c r="D227" s="39"/>
      <c r="E227" s="34" t="s">
        <v>476</v>
      </c>
      <c r="F227" s="34" t="s">
        <v>495</v>
      </c>
      <c r="G227" s="34" t="s">
        <v>825</v>
      </c>
      <c r="H227" s="34" t="s">
        <v>481</v>
      </c>
      <c r="I227" s="34" t="s">
        <v>826</v>
      </c>
      <c r="J227" s="37"/>
      <c r="K227" s="48">
        <v>0.03</v>
      </c>
      <c r="L227" s="33" t="s">
        <v>801</v>
      </c>
    </row>
    <row r="228" s="20" customFormat="1" ht="33.75" spans="1:12">
      <c r="A228" s="98"/>
      <c r="B228" s="39"/>
      <c r="C228" s="45"/>
      <c r="D228" s="39"/>
      <c r="E228" s="34" t="s">
        <v>476</v>
      </c>
      <c r="F228" s="34" t="s">
        <v>495</v>
      </c>
      <c r="G228" s="34" t="s">
        <v>827</v>
      </c>
      <c r="H228" s="34" t="s">
        <v>481</v>
      </c>
      <c r="I228" s="34" t="s">
        <v>826</v>
      </c>
      <c r="J228" s="37"/>
      <c r="K228" s="48">
        <v>0.03</v>
      </c>
      <c r="L228" s="33" t="s">
        <v>801</v>
      </c>
    </row>
    <row r="229" s="20" customFormat="1" ht="33.75" spans="1:12">
      <c r="A229" s="98"/>
      <c r="B229" s="39"/>
      <c r="C229" s="45"/>
      <c r="D229" s="39"/>
      <c r="E229" s="34" t="s">
        <v>476</v>
      </c>
      <c r="F229" s="34" t="s">
        <v>495</v>
      </c>
      <c r="G229" s="34" t="s">
        <v>828</v>
      </c>
      <c r="H229" s="34" t="s">
        <v>481</v>
      </c>
      <c r="I229" s="34" t="s">
        <v>826</v>
      </c>
      <c r="J229" s="37"/>
      <c r="K229" s="48">
        <v>0.03</v>
      </c>
      <c r="L229" s="33" t="s">
        <v>801</v>
      </c>
    </row>
    <row r="230" s="20" customFormat="1" ht="33.75" spans="1:12">
      <c r="A230" s="98"/>
      <c r="B230" s="39"/>
      <c r="C230" s="45"/>
      <c r="D230" s="39"/>
      <c r="E230" s="34" t="s">
        <v>476</v>
      </c>
      <c r="F230" s="34" t="s">
        <v>495</v>
      </c>
      <c r="G230" s="34" t="s">
        <v>829</v>
      </c>
      <c r="H230" s="34" t="s">
        <v>481</v>
      </c>
      <c r="I230" s="34" t="s">
        <v>826</v>
      </c>
      <c r="J230" s="37"/>
      <c r="K230" s="48">
        <v>0.03</v>
      </c>
      <c r="L230" s="33" t="s">
        <v>801</v>
      </c>
    </row>
    <row r="231" s="20" customFormat="1" ht="33.75" spans="1:12">
      <c r="A231" s="98"/>
      <c r="B231" s="39"/>
      <c r="C231" s="45"/>
      <c r="D231" s="39"/>
      <c r="E231" s="34" t="s">
        <v>476</v>
      </c>
      <c r="F231" s="34" t="s">
        <v>511</v>
      </c>
      <c r="G231" s="34" t="s">
        <v>830</v>
      </c>
      <c r="H231" s="34" t="s">
        <v>481</v>
      </c>
      <c r="I231" s="34" t="s">
        <v>826</v>
      </c>
      <c r="J231" s="37"/>
      <c r="K231" s="48">
        <v>0.03</v>
      </c>
      <c r="L231" s="33" t="s">
        <v>801</v>
      </c>
    </row>
    <row r="232" s="20" customFormat="1" ht="22.5" spans="1:12">
      <c r="A232" s="98"/>
      <c r="B232" s="39"/>
      <c r="C232" s="45"/>
      <c r="D232" s="39"/>
      <c r="E232" s="34" t="s">
        <v>476</v>
      </c>
      <c r="F232" s="34" t="s">
        <v>511</v>
      </c>
      <c r="G232" s="34" t="s">
        <v>831</v>
      </c>
      <c r="H232" s="34" t="s">
        <v>481</v>
      </c>
      <c r="I232" s="34" t="s">
        <v>826</v>
      </c>
      <c r="J232" s="37"/>
      <c r="K232" s="48">
        <v>0.03</v>
      </c>
      <c r="L232" s="33" t="s">
        <v>801</v>
      </c>
    </row>
    <row r="233" s="20" customFormat="1" ht="22.5" spans="1:12">
      <c r="A233" s="98"/>
      <c r="B233" s="39"/>
      <c r="C233" s="45"/>
      <c r="D233" s="39"/>
      <c r="E233" s="34" t="s">
        <v>476</v>
      </c>
      <c r="F233" s="34" t="s">
        <v>511</v>
      </c>
      <c r="G233" s="34" t="s">
        <v>832</v>
      </c>
      <c r="H233" s="34" t="s">
        <v>481</v>
      </c>
      <c r="I233" s="34" t="s">
        <v>826</v>
      </c>
      <c r="J233" s="37"/>
      <c r="K233" s="48">
        <v>0.02</v>
      </c>
      <c r="L233" s="33" t="s">
        <v>801</v>
      </c>
    </row>
    <row r="234" s="20" customFormat="1" ht="33.75" spans="1:12">
      <c r="A234" s="99"/>
      <c r="B234" s="39"/>
      <c r="C234" s="45"/>
      <c r="D234" s="39"/>
      <c r="E234" s="34" t="s">
        <v>484</v>
      </c>
      <c r="F234" s="34" t="s">
        <v>484</v>
      </c>
      <c r="G234" s="34" t="s">
        <v>833</v>
      </c>
      <c r="H234" s="34" t="s">
        <v>649</v>
      </c>
      <c r="I234" s="37">
        <v>95</v>
      </c>
      <c r="J234" s="34" t="s">
        <v>466</v>
      </c>
      <c r="K234" s="48">
        <v>0.1</v>
      </c>
      <c r="L234" s="33" t="s">
        <v>801</v>
      </c>
    </row>
    <row r="235" s="20" customFormat="1" spans="1:12">
      <c r="A235" s="39" t="s">
        <v>796</v>
      </c>
      <c r="B235" s="34" t="s">
        <v>486</v>
      </c>
      <c r="C235" s="37">
        <v>3.64</v>
      </c>
      <c r="D235" s="34" t="s">
        <v>834</v>
      </c>
      <c r="E235" s="34" t="s">
        <v>461</v>
      </c>
      <c r="F235" s="34" t="s">
        <v>468</v>
      </c>
      <c r="G235" s="34" t="s">
        <v>490</v>
      </c>
      <c r="H235" s="34" t="s">
        <v>649</v>
      </c>
      <c r="I235" s="37">
        <v>2</v>
      </c>
      <c r="J235" s="34" t="s">
        <v>491</v>
      </c>
      <c r="K235" s="47">
        <v>0.2</v>
      </c>
      <c r="L235" s="33" t="s">
        <v>801</v>
      </c>
    </row>
    <row r="236" s="20" customFormat="1" ht="22.5" spans="1:12">
      <c r="A236" s="39"/>
      <c r="B236" s="37"/>
      <c r="C236" s="37"/>
      <c r="D236" s="37"/>
      <c r="E236" s="34" t="s">
        <v>461</v>
      </c>
      <c r="F236" s="34" t="s">
        <v>462</v>
      </c>
      <c r="G236" s="34" t="s">
        <v>835</v>
      </c>
      <c r="H236" s="33" t="s">
        <v>649</v>
      </c>
      <c r="I236" s="37">
        <v>100</v>
      </c>
      <c r="J236" s="34" t="s">
        <v>466</v>
      </c>
      <c r="K236" s="47">
        <v>0.2</v>
      </c>
      <c r="L236" s="33" t="s">
        <v>801</v>
      </c>
    </row>
    <row r="237" s="20" customFormat="1" spans="1:12">
      <c r="A237" s="39"/>
      <c r="B237" s="37"/>
      <c r="C237" s="37"/>
      <c r="D237" s="37"/>
      <c r="E237" s="34" t="s">
        <v>461</v>
      </c>
      <c r="F237" s="34" t="s">
        <v>574</v>
      </c>
      <c r="G237" s="34" t="s">
        <v>823</v>
      </c>
      <c r="H237" s="34" t="s">
        <v>765</v>
      </c>
      <c r="I237" s="37">
        <v>2023</v>
      </c>
      <c r="J237" s="34" t="s">
        <v>646</v>
      </c>
      <c r="K237" s="47">
        <v>0.1</v>
      </c>
      <c r="L237" s="33" t="s">
        <v>801</v>
      </c>
    </row>
    <row r="238" s="20" customFormat="1" spans="1:12">
      <c r="A238" s="39"/>
      <c r="B238" s="37"/>
      <c r="C238" s="37"/>
      <c r="D238" s="37"/>
      <c r="E238" s="34" t="s">
        <v>472</v>
      </c>
      <c r="F238" s="34" t="s">
        <v>668</v>
      </c>
      <c r="G238" s="34" t="s">
        <v>824</v>
      </c>
      <c r="H238" s="34" t="s">
        <v>765</v>
      </c>
      <c r="I238" s="37">
        <v>3.64</v>
      </c>
      <c r="J238" s="34" t="s">
        <v>475</v>
      </c>
      <c r="K238" s="47">
        <v>0.1</v>
      </c>
      <c r="L238" s="33" t="s">
        <v>801</v>
      </c>
    </row>
    <row r="239" s="20" customFormat="1" ht="22.5" spans="1:12">
      <c r="A239" s="39"/>
      <c r="B239" s="37"/>
      <c r="C239" s="37"/>
      <c r="D239" s="37"/>
      <c r="E239" s="34" t="s">
        <v>476</v>
      </c>
      <c r="F239" s="34" t="s">
        <v>495</v>
      </c>
      <c r="G239" s="34" t="s">
        <v>836</v>
      </c>
      <c r="H239" s="34" t="s">
        <v>481</v>
      </c>
      <c r="I239" s="34" t="s">
        <v>826</v>
      </c>
      <c r="J239" s="37"/>
      <c r="K239" s="47">
        <v>0.2</v>
      </c>
      <c r="L239" s="33" t="s">
        <v>801</v>
      </c>
    </row>
    <row r="240" s="20" customFormat="1" ht="33.75" spans="1:12">
      <c r="A240" s="39"/>
      <c r="B240" s="37"/>
      <c r="C240" s="37"/>
      <c r="D240" s="37"/>
      <c r="E240" s="34" t="s">
        <v>484</v>
      </c>
      <c r="F240" s="34" t="s">
        <v>484</v>
      </c>
      <c r="G240" s="34" t="s">
        <v>837</v>
      </c>
      <c r="H240" s="34" t="s">
        <v>649</v>
      </c>
      <c r="I240" s="37">
        <v>95</v>
      </c>
      <c r="J240" s="34" t="s">
        <v>466</v>
      </c>
      <c r="K240" s="47">
        <v>0.1</v>
      </c>
      <c r="L240" s="33" t="s">
        <v>801</v>
      </c>
    </row>
    <row r="241" s="20" customFormat="1" ht="33.75" spans="1:12">
      <c r="A241" s="100" t="s">
        <v>838</v>
      </c>
      <c r="B241" s="100" t="s">
        <v>839</v>
      </c>
      <c r="C241" s="79">
        <v>5.56</v>
      </c>
      <c r="D241" s="101" t="s">
        <v>840</v>
      </c>
      <c r="E241" s="102" t="s">
        <v>461</v>
      </c>
      <c r="F241" s="102" t="s">
        <v>468</v>
      </c>
      <c r="G241" s="102" t="s">
        <v>841</v>
      </c>
      <c r="H241" s="102" t="s">
        <v>666</v>
      </c>
      <c r="I241" s="102" t="s">
        <v>667</v>
      </c>
      <c r="J241" s="102" t="s">
        <v>842</v>
      </c>
      <c r="K241" s="110">
        <v>10</v>
      </c>
      <c r="L241" s="102" t="s">
        <v>467</v>
      </c>
    </row>
    <row r="242" s="20" customFormat="1" ht="22.5" spans="1:12">
      <c r="A242" s="103"/>
      <c r="B242" s="103"/>
      <c r="C242" s="84"/>
      <c r="D242" s="104"/>
      <c r="E242" s="102" t="s">
        <v>461</v>
      </c>
      <c r="F242" s="102" t="s">
        <v>468</v>
      </c>
      <c r="G242" s="102" t="s">
        <v>843</v>
      </c>
      <c r="H242" s="102" t="s">
        <v>643</v>
      </c>
      <c r="I242" s="102" t="s">
        <v>667</v>
      </c>
      <c r="J242" s="102" t="s">
        <v>844</v>
      </c>
      <c r="K242" s="110">
        <v>10</v>
      </c>
      <c r="L242" s="102" t="s">
        <v>467</v>
      </c>
    </row>
    <row r="243" s="20" customFormat="1" ht="22.5" spans="1:12">
      <c r="A243" s="103"/>
      <c r="B243" s="103"/>
      <c r="C243" s="84"/>
      <c r="D243" s="104"/>
      <c r="E243" s="102" t="s">
        <v>461</v>
      </c>
      <c r="F243" s="102" t="s">
        <v>574</v>
      </c>
      <c r="G243" s="102" t="s">
        <v>845</v>
      </c>
      <c r="H243" s="102" t="s">
        <v>666</v>
      </c>
      <c r="I243" s="102" t="s">
        <v>667</v>
      </c>
      <c r="J243" s="102" t="s">
        <v>646</v>
      </c>
      <c r="K243" s="110">
        <v>10</v>
      </c>
      <c r="L243" s="102" t="s">
        <v>467</v>
      </c>
    </row>
    <row r="244" s="20" customFormat="1" spans="1:12">
      <c r="A244" s="103"/>
      <c r="B244" s="103"/>
      <c r="C244" s="84"/>
      <c r="D244" s="104"/>
      <c r="E244" s="102" t="s">
        <v>461</v>
      </c>
      <c r="F244" s="102" t="s">
        <v>462</v>
      </c>
      <c r="G244" s="102" t="s">
        <v>846</v>
      </c>
      <c r="H244" s="102" t="s">
        <v>481</v>
      </c>
      <c r="I244" s="102" t="s">
        <v>497</v>
      </c>
      <c r="J244" s="102"/>
      <c r="K244" s="110">
        <v>10</v>
      </c>
      <c r="L244" s="102" t="s">
        <v>467</v>
      </c>
    </row>
    <row r="245" s="20" customFormat="1" ht="22.5" spans="1:12">
      <c r="A245" s="103"/>
      <c r="B245" s="103"/>
      <c r="C245" s="84"/>
      <c r="D245" s="104"/>
      <c r="E245" s="102" t="s">
        <v>472</v>
      </c>
      <c r="F245" s="102" t="s">
        <v>668</v>
      </c>
      <c r="G245" s="102" t="s">
        <v>847</v>
      </c>
      <c r="H245" s="102" t="s">
        <v>649</v>
      </c>
      <c r="I245" s="102">
        <v>5000</v>
      </c>
      <c r="J245" s="102" t="s">
        <v>711</v>
      </c>
      <c r="K245" s="110">
        <v>5</v>
      </c>
      <c r="L245" s="102" t="s">
        <v>467</v>
      </c>
    </row>
    <row r="246" s="20" customFormat="1" ht="33.75" spans="1:12">
      <c r="A246" s="103"/>
      <c r="B246" s="103"/>
      <c r="C246" s="84"/>
      <c r="D246" s="104"/>
      <c r="E246" s="102" t="s">
        <v>472</v>
      </c>
      <c r="F246" s="102" t="s">
        <v>668</v>
      </c>
      <c r="G246" s="102" t="s">
        <v>848</v>
      </c>
      <c r="H246" s="102" t="s">
        <v>643</v>
      </c>
      <c r="I246" s="102" t="s">
        <v>663</v>
      </c>
      <c r="J246" s="102" t="s">
        <v>711</v>
      </c>
      <c r="K246" s="110">
        <v>5</v>
      </c>
      <c r="L246" s="102" t="s">
        <v>467</v>
      </c>
    </row>
    <row r="247" s="20" customFormat="1" ht="33.75" spans="1:12">
      <c r="A247" s="103"/>
      <c r="B247" s="103"/>
      <c r="C247" s="84"/>
      <c r="D247" s="104"/>
      <c r="E247" s="102" t="s">
        <v>472</v>
      </c>
      <c r="F247" s="102" t="s">
        <v>668</v>
      </c>
      <c r="G247" s="102" t="s">
        <v>849</v>
      </c>
      <c r="H247" s="102" t="s">
        <v>643</v>
      </c>
      <c r="I247" s="102" t="s">
        <v>850</v>
      </c>
      <c r="J247" s="102" t="s">
        <v>711</v>
      </c>
      <c r="K247" s="110">
        <v>5</v>
      </c>
      <c r="L247" s="102" t="s">
        <v>467</v>
      </c>
    </row>
    <row r="248" s="20" customFormat="1" ht="33.75" spans="1:12">
      <c r="A248" s="103"/>
      <c r="B248" s="103"/>
      <c r="C248" s="84"/>
      <c r="D248" s="104"/>
      <c r="E248" s="102" t="s">
        <v>472</v>
      </c>
      <c r="F248" s="102" t="s">
        <v>668</v>
      </c>
      <c r="G248" s="102" t="s">
        <v>851</v>
      </c>
      <c r="H248" s="102" t="s">
        <v>643</v>
      </c>
      <c r="I248" s="102">
        <v>32000</v>
      </c>
      <c r="J248" s="102" t="s">
        <v>711</v>
      </c>
      <c r="K248" s="110">
        <v>5</v>
      </c>
      <c r="L248" s="102" t="s">
        <v>467</v>
      </c>
    </row>
    <row r="249" s="20" customFormat="1" ht="22.5" spans="1:12">
      <c r="A249" s="103"/>
      <c r="B249" s="103"/>
      <c r="C249" s="84"/>
      <c r="D249" s="104"/>
      <c r="E249" s="102" t="s">
        <v>476</v>
      </c>
      <c r="F249" s="102" t="s">
        <v>511</v>
      </c>
      <c r="G249" s="102" t="s">
        <v>852</v>
      </c>
      <c r="H249" s="102" t="s">
        <v>649</v>
      </c>
      <c r="I249" s="102" t="s">
        <v>667</v>
      </c>
      <c r="J249" s="102" t="s">
        <v>491</v>
      </c>
      <c r="K249" s="110">
        <v>10</v>
      </c>
      <c r="L249" s="102" t="s">
        <v>467</v>
      </c>
    </row>
    <row r="250" s="20" customFormat="1" ht="56.25" spans="1:12">
      <c r="A250" s="103"/>
      <c r="B250" s="103"/>
      <c r="C250" s="84"/>
      <c r="D250" s="104"/>
      <c r="E250" s="102" t="s">
        <v>476</v>
      </c>
      <c r="F250" s="102" t="s">
        <v>495</v>
      </c>
      <c r="G250" s="102" t="s">
        <v>853</v>
      </c>
      <c r="H250" s="102" t="s">
        <v>481</v>
      </c>
      <c r="I250" s="102" t="s">
        <v>497</v>
      </c>
      <c r="J250" s="102"/>
      <c r="K250" s="110">
        <v>10</v>
      </c>
      <c r="L250" s="102" t="s">
        <v>467</v>
      </c>
    </row>
    <row r="251" s="20" customFormat="1" ht="22.5" spans="1:12">
      <c r="A251" s="105"/>
      <c r="B251" s="105"/>
      <c r="C251" s="86"/>
      <c r="D251" s="106"/>
      <c r="E251" s="102" t="s">
        <v>484</v>
      </c>
      <c r="F251" s="102" t="s">
        <v>513</v>
      </c>
      <c r="G251" s="102" t="s">
        <v>854</v>
      </c>
      <c r="H251" s="102" t="s">
        <v>666</v>
      </c>
      <c r="I251" s="102" t="s">
        <v>695</v>
      </c>
      <c r="J251" s="102" t="s">
        <v>466</v>
      </c>
      <c r="K251" s="110">
        <v>10</v>
      </c>
      <c r="L251" s="102" t="s">
        <v>467</v>
      </c>
    </row>
    <row r="252" s="20" customFormat="1" spans="1:12">
      <c r="A252" s="33" t="s">
        <v>838</v>
      </c>
      <c r="B252" s="33" t="s">
        <v>855</v>
      </c>
      <c r="C252" s="107">
        <v>30</v>
      </c>
      <c r="D252" s="57" t="s">
        <v>856</v>
      </c>
      <c r="E252" s="57" t="s">
        <v>461</v>
      </c>
      <c r="F252" s="108" t="s">
        <v>468</v>
      </c>
      <c r="G252" s="102" t="s">
        <v>857</v>
      </c>
      <c r="H252" s="102" t="s">
        <v>649</v>
      </c>
      <c r="I252" s="102">
        <v>25</v>
      </c>
      <c r="J252" s="102" t="s">
        <v>568</v>
      </c>
      <c r="K252" s="110">
        <v>10</v>
      </c>
      <c r="L252" s="102" t="s">
        <v>467</v>
      </c>
    </row>
    <row r="253" s="20" customFormat="1" spans="1:12">
      <c r="A253" s="33"/>
      <c r="B253" s="33"/>
      <c r="C253" s="107"/>
      <c r="D253" s="57"/>
      <c r="E253" s="57" t="s">
        <v>461</v>
      </c>
      <c r="F253" s="108" t="s">
        <v>468</v>
      </c>
      <c r="G253" s="102" t="s">
        <v>858</v>
      </c>
      <c r="H253" s="102" t="s">
        <v>649</v>
      </c>
      <c r="I253" s="102">
        <v>60</v>
      </c>
      <c r="J253" s="102" t="s">
        <v>859</v>
      </c>
      <c r="K253" s="110">
        <v>10</v>
      </c>
      <c r="L253" s="102" t="s">
        <v>467</v>
      </c>
    </row>
    <row r="254" s="20" customFormat="1" spans="1:12">
      <c r="A254" s="33"/>
      <c r="B254" s="33"/>
      <c r="C254" s="107"/>
      <c r="D254" s="57"/>
      <c r="E254" s="57" t="s">
        <v>461</v>
      </c>
      <c r="F254" s="108" t="s">
        <v>468</v>
      </c>
      <c r="G254" s="102" t="s">
        <v>860</v>
      </c>
      <c r="H254" s="102" t="s">
        <v>649</v>
      </c>
      <c r="I254" s="102">
        <v>4</v>
      </c>
      <c r="J254" s="102" t="s">
        <v>491</v>
      </c>
      <c r="K254" s="110">
        <v>10</v>
      </c>
      <c r="L254" s="102" t="s">
        <v>467</v>
      </c>
    </row>
    <row r="255" s="20" customFormat="1" spans="1:12">
      <c r="A255" s="33"/>
      <c r="B255" s="33"/>
      <c r="C255" s="107"/>
      <c r="D255" s="57"/>
      <c r="E255" s="57" t="s">
        <v>461</v>
      </c>
      <c r="F255" s="108" t="s">
        <v>472</v>
      </c>
      <c r="G255" s="102" t="s">
        <v>861</v>
      </c>
      <c r="H255" s="102" t="s">
        <v>643</v>
      </c>
      <c r="I255" s="102">
        <v>13</v>
      </c>
      <c r="J255" s="102" t="s">
        <v>475</v>
      </c>
      <c r="K255" s="110">
        <v>5</v>
      </c>
      <c r="L255" s="102" t="s">
        <v>467</v>
      </c>
    </row>
    <row r="256" s="20" customFormat="1" ht="33.75" spans="1:12">
      <c r="A256" s="33"/>
      <c r="B256" s="33"/>
      <c r="C256" s="107"/>
      <c r="D256" s="57"/>
      <c r="E256" s="57" t="s">
        <v>461</v>
      </c>
      <c r="F256" s="108" t="s">
        <v>472</v>
      </c>
      <c r="G256" s="102" t="s">
        <v>862</v>
      </c>
      <c r="H256" s="102" t="s">
        <v>643</v>
      </c>
      <c r="I256" s="111">
        <v>17</v>
      </c>
      <c r="J256" s="102" t="s">
        <v>475</v>
      </c>
      <c r="K256" s="110">
        <v>5</v>
      </c>
      <c r="L256" s="102" t="s">
        <v>467</v>
      </c>
    </row>
    <row r="257" s="20" customFormat="1" ht="22.5" spans="1:12">
      <c r="A257" s="33"/>
      <c r="B257" s="33"/>
      <c r="C257" s="107"/>
      <c r="D257" s="57"/>
      <c r="E257" s="57" t="s">
        <v>461</v>
      </c>
      <c r="F257" s="108" t="s">
        <v>462</v>
      </c>
      <c r="G257" s="102" t="s">
        <v>863</v>
      </c>
      <c r="H257" s="102" t="s">
        <v>637</v>
      </c>
      <c r="I257" s="102">
        <v>100</v>
      </c>
      <c r="J257" s="102" t="s">
        <v>466</v>
      </c>
      <c r="K257" s="110">
        <v>10</v>
      </c>
      <c r="L257" s="102" t="s">
        <v>467</v>
      </c>
    </row>
    <row r="258" s="20" customFormat="1" spans="1:12">
      <c r="A258" s="33"/>
      <c r="B258" s="33"/>
      <c r="C258" s="107"/>
      <c r="D258" s="57"/>
      <c r="E258" s="57" t="s">
        <v>461</v>
      </c>
      <c r="F258" s="108" t="s">
        <v>574</v>
      </c>
      <c r="G258" s="102" t="s">
        <v>864</v>
      </c>
      <c r="H258" s="102" t="s">
        <v>666</v>
      </c>
      <c r="I258" s="102" t="s">
        <v>667</v>
      </c>
      <c r="J258" s="102" t="s">
        <v>646</v>
      </c>
      <c r="K258" s="110">
        <v>10</v>
      </c>
      <c r="L258" s="102" t="s">
        <v>467</v>
      </c>
    </row>
    <row r="259" s="20" customFormat="1" spans="1:12">
      <c r="A259" s="33"/>
      <c r="B259" s="33"/>
      <c r="C259" s="107"/>
      <c r="D259" s="57"/>
      <c r="E259" s="57" t="s">
        <v>476</v>
      </c>
      <c r="F259" s="108" t="s">
        <v>495</v>
      </c>
      <c r="G259" s="102" t="s">
        <v>865</v>
      </c>
      <c r="H259" s="102" t="s">
        <v>481</v>
      </c>
      <c r="I259" s="102" t="s">
        <v>866</v>
      </c>
      <c r="J259" s="102"/>
      <c r="K259" s="110">
        <v>10</v>
      </c>
      <c r="L259" s="102" t="s">
        <v>467</v>
      </c>
    </row>
    <row r="260" s="20" customFormat="1" ht="22.5" spans="1:12">
      <c r="A260" s="33"/>
      <c r="B260" s="33"/>
      <c r="C260" s="107"/>
      <c r="D260" s="57"/>
      <c r="E260" s="57" t="s">
        <v>476</v>
      </c>
      <c r="F260" s="108" t="s">
        <v>495</v>
      </c>
      <c r="G260" s="102" t="s">
        <v>867</v>
      </c>
      <c r="H260" s="102" t="s">
        <v>481</v>
      </c>
      <c r="I260" s="102" t="s">
        <v>735</v>
      </c>
      <c r="J260" s="102"/>
      <c r="K260" s="110">
        <v>10</v>
      </c>
      <c r="L260" s="102" t="s">
        <v>467</v>
      </c>
    </row>
    <row r="261" s="20" customFormat="1" ht="22.5" spans="1:12">
      <c r="A261" s="33"/>
      <c r="B261" s="33"/>
      <c r="C261" s="107"/>
      <c r="D261" s="57"/>
      <c r="E261" s="57" t="s">
        <v>484</v>
      </c>
      <c r="F261" s="108" t="s">
        <v>513</v>
      </c>
      <c r="G261" s="102" t="s">
        <v>868</v>
      </c>
      <c r="H261" s="102" t="s">
        <v>649</v>
      </c>
      <c r="I261" s="102" t="s">
        <v>869</v>
      </c>
      <c r="J261" s="102" t="s">
        <v>466</v>
      </c>
      <c r="K261" s="110">
        <v>10</v>
      </c>
      <c r="L261" s="102" t="s">
        <v>467</v>
      </c>
    </row>
    <row r="262" s="20" customFormat="1" spans="1:12">
      <c r="A262" s="33" t="s">
        <v>870</v>
      </c>
      <c r="B262" s="33" t="s">
        <v>871</v>
      </c>
      <c r="C262" s="35">
        <v>175</v>
      </c>
      <c r="D262" s="33" t="s">
        <v>872</v>
      </c>
      <c r="E262" s="33" t="s">
        <v>461</v>
      </c>
      <c r="F262" s="33" t="s">
        <v>468</v>
      </c>
      <c r="G262" s="33" t="s">
        <v>873</v>
      </c>
      <c r="H262" s="33" t="s">
        <v>637</v>
      </c>
      <c r="I262" s="33">
        <v>12</v>
      </c>
      <c r="J262" s="33" t="s">
        <v>874</v>
      </c>
      <c r="K262" s="33">
        <v>20</v>
      </c>
      <c r="L262" s="33" t="s">
        <v>875</v>
      </c>
    </row>
    <row r="263" s="20" customFormat="1" spans="1:12">
      <c r="A263" s="33"/>
      <c r="B263" s="33"/>
      <c r="C263" s="35"/>
      <c r="D263" s="33"/>
      <c r="E263" s="33" t="s">
        <v>461</v>
      </c>
      <c r="F263" s="33" t="s">
        <v>468</v>
      </c>
      <c r="G263" s="33" t="s">
        <v>876</v>
      </c>
      <c r="H263" s="33" t="str">
        <f>H262</f>
        <v>=</v>
      </c>
      <c r="I263" s="33">
        <v>12</v>
      </c>
      <c r="J263" s="33" t="s">
        <v>874</v>
      </c>
      <c r="K263" s="33">
        <v>20</v>
      </c>
      <c r="L263" s="33" t="s">
        <v>875</v>
      </c>
    </row>
    <row r="264" s="20" customFormat="1" spans="1:12">
      <c r="A264" s="33"/>
      <c r="B264" s="33"/>
      <c r="C264" s="35"/>
      <c r="D264" s="33"/>
      <c r="E264" s="33" t="s">
        <v>461</v>
      </c>
      <c r="F264" s="33" t="s">
        <v>468</v>
      </c>
      <c r="G264" s="33" t="s">
        <v>877</v>
      </c>
      <c r="H264" s="33" t="str">
        <f>H263</f>
        <v>=</v>
      </c>
      <c r="I264" s="33">
        <v>12</v>
      </c>
      <c r="J264" s="33" t="s">
        <v>874</v>
      </c>
      <c r="K264" s="33">
        <v>10</v>
      </c>
      <c r="L264" s="33" t="s">
        <v>875</v>
      </c>
    </row>
    <row r="265" s="20" customFormat="1" ht="45" spans="1:12">
      <c r="A265" s="33"/>
      <c r="B265" s="33"/>
      <c r="C265" s="35"/>
      <c r="D265" s="33"/>
      <c r="E265" s="33" t="s">
        <v>461</v>
      </c>
      <c r="F265" s="33" t="s">
        <v>468</v>
      </c>
      <c r="G265" s="33" t="s">
        <v>878</v>
      </c>
      <c r="H265" s="33" t="s">
        <v>637</v>
      </c>
      <c r="I265" s="33">
        <v>12</v>
      </c>
      <c r="J265" s="33" t="s">
        <v>874</v>
      </c>
      <c r="K265" s="33">
        <v>10</v>
      </c>
      <c r="L265" s="33" t="s">
        <v>875</v>
      </c>
    </row>
    <row r="266" s="20" customFormat="1" ht="33.75" spans="1:12">
      <c r="A266" s="33"/>
      <c r="B266" s="33"/>
      <c r="C266" s="35"/>
      <c r="D266" s="33"/>
      <c r="E266" s="33" t="s">
        <v>472</v>
      </c>
      <c r="F266" s="33" t="s">
        <v>668</v>
      </c>
      <c r="G266" s="33" t="s">
        <v>879</v>
      </c>
      <c r="H266" s="33" t="s">
        <v>649</v>
      </c>
      <c r="I266" s="33">
        <v>2</v>
      </c>
      <c r="J266" s="33" t="s">
        <v>470</v>
      </c>
      <c r="K266" s="33">
        <v>10</v>
      </c>
      <c r="L266" s="33" t="s">
        <v>875</v>
      </c>
    </row>
    <row r="267" s="20" customFormat="1" spans="1:12">
      <c r="A267" s="33"/>
      <c r="B267" s="33"/>
      <c r="C267" s="35"/>
      <c r="D267" s="33"/>
      <c r="E267" s="33" t="s">
        <v>484</v>
      </c>
      <c r="F267" s="33" t="s">
        <v>484</v>
      </c>
      <c r="G267" s="33" t="s">
        <v>880</v>
      </c>
      <c r="H267" s="33" t="s">
        <v>643</v>
      </c>
      <c r="I267" s="33">
        <v>95</v>
      </c>
      <c r="J267" s="33" t="s">
        <v>466</v>
      </c>
      <c r="K267" s="33">
        <v>20</v>
      </c>
      <c r="L267" s="33" t="s">
        <v>875</v>
      </c>
    </row>
    <row r="268" s="20" customFormat="1" spans="1:12">
      <c r="A268" s="33"/>
      <c r="B268" s="33"/>
      <c r="C268" s="35"/>
      <c r="D268" s="33"/>
      <c r="E268" s="33"/>
      <c r="F268" s="33"/>
      <c r="G268" s="33"/>
      <c r="H268" s="33"/>
      <c r="I268" s="33"/>
      <c r="J268" s="33"/>
      <c r="K268" s="33"/>
      <c r="L268" s="33" t="s">
        <v>875</v>
      </c>
    </row>
    <row r="269" s="20" customFormat="1" spans="1:12">
      <c r="A269" s="33" t="s">
        <v>870</v>
      </c>
      <c r="B269" s="33" t="s">
        <v>881</v>
      </c>
      <c r="C269" s="35">
        <v>2.18</v>
      </c>
      <c r="D269" s="33" t="s">
        <v>882</v>
      </c>
      <c r="E269" s="112" t="s">
        <v>461</v>
      </c>
      <c r="F269" s="113" t="s">
        <v>462</v>
      </c>
      <c r="G269" s="114" t="s">
        <v>883</v>
      </c>
      <c r="H269" s="112" t="s">
        <v>649</v>
      </c>
      <c r="I269" s="112">
        <v>98</v>
      </c>
      <c r="J269" s="112" t="s">
        <v>466</v>
      </c>
      <c r="K269" s="120">
        <v>25</v>
      </c>
      <c r="L269" s="112" t="s">
        <v>875</v>
      </c>
    </row>
    <row r="270" s="20" customFormat="1" ht="22.5" spans="1:12">
      <c r="A270" s="33"/>
      <c r="B270" s="33"/>
      <c r="C270" s="35"/>
      <c r="D270" s="33"/>
      <c r="E270" s="112" t="s">
        <v>472</v>
      </c>
      <c r="F270" s="113" t="s">
        <v>668</v>
      </c>
      <c r="G270" s="114" t="s">
        <v>884</v>
      </c>
      <c r="H270" s="112" t="s">
        <v>643</v>
      </c>
      <c r="I270" s="112" t="s">
        <v>106</v>
      </c>
      <c r="J270" s="112" t="s">
        <v>470</v>
      </c>
      <c r="K270" s="120">
        <v>25</v>
      </c>
      <c r="L270" s="112" t="s">
        <v>875</v>
      </c>
    </row>
    <row r="271" s="20" customFormat="1" spans="1:12">
      <c r="A271" s="33"/>
      <c r="B271" s="33"/>
      <c r="C271" s="35"/>
      <c r="D271" s="33"/>
      <c r="E271" s="112" t="s">
        <v>472</v>
      </c>
      <c r="F271" s="113" t="s">
        <v>668</v>
      </c>
      <c r="G271" s="114" t="s">
        <v>885</v>
      </c>
      <c r="H271" s="112" t="s">
        <v>643</v>
      </c>
      <c r="I271" s="112" t="s">
        <v>667</v>
      </c>
      <c r="J271" s="112" t="s">
        <v>470</v>
      </c>
      <c r="K271" s="120">
        <v>15</v>
      </c>
      <c r="L271" s="112" t="s">
        <v>875</v>
      </c>
    </row>
    <row r="272" s="20" customFormat="1" ht="22.5" spans="1:12">
      <c r="A272" s="33"/>
      <c r="B272" s="33"/>
      <c r="C272" s="35"/>
      <c r="D272" s="33"/>
      <c r="E272" s="112" t="s">
        <v>476</v>
      </c>
      <c r="F272" s="113" t="s">
        <v>495</v>
      </c>
      <c r="G272" s="114" t="s">
        <v>886</v>
      </c>
      <c r="H272" s="112" t="s">
        <v>649</v>
      </c>
      <c r="I272" s="112" t="s">
        <v>106</v>
      </c>
      <c r="J272" s="112" t="s">
        <v>470</v>
      </c>
      <c r="K272" s="120">
        <v>25</v>
      </c>
      <c r="L272" s="112" t="s">
        <v>875</v>
      </c>
    </row>
    <row r="273" s="20" customFormat="1" spans="1:12">
      <c r="A273" s="33"/>
      <c r="B273" s="33"/>
      <c r="C273" s="35"/>
      <c r="D273" s="33"/>
      <c r="E273" s="33"/>
      <c r="F273" s="33"/>
      <c r="G273" s="33"/>
      <c r="H273" s="33"/>
      <c r="I273" s="33"/>
      <c r="J273" s="33"/>
      <c r="K273" s="33"/>
      <c r="L273" s="33"/>
    </row>
    <row r="274" s="20" customFormat="1" spans="1:12">
      <c r="A274" s="33"/>
      <c r="B274" s="33"/>
      <c r="C274" s="35"/>
      <c r="D274" s="33"/>
      <c r="E274" s="33"/>
      <c r="F274" s="33"/>
      <c r="G274" s="33"/>
      <c r="H274" s="33"/>
      <c r="I274" s="33"/>
      <c r="J274" s="33"/>
      <c r="K274" s="33"/>
      <c r="L274" s="33"/>
    </row>
    <row r="275" s="20" customFormat="1" spans="1:12">
      <c r="A275" s="33"/>
      <c r="B275" s="33"/>
      <c r="C275" s="35"/>
      <c r="D275" s="33"/>
      <c r="E275" s="33"/>
      <c r="F275" s="33"/>
      <c r="G275" s="33"/>
      <c r="H275" s="33"/>
      <c r="I275" s="33"/>
      <c r="J275" s="33"/>
      <c r="K275" s="33"/>
      <c r="L275" s="33"/>
    </row>
    <row r="276" s="20" customFormat="1" ht="22.5" spans="1:12">
      <c r="A276" s="33" t="s">
        <v>870</v>
      </c>
      <c r="B276" s="33" t="s">
        <v>887</v>
      </c>
      <c r="C276" s="35">
        <v>34</v>
      </c>
      <c r="D276" s="33" t="s">
        <v>888</v>
      </c>
      <c r="E276" s="112" t="s">
        <v>472</v>
      </c>
      <c r="F276" s="113" t="s">
        <v>668</v>
      </c>
      <c r="G276" s="115" t="s">
        <v>889</v>
      </c>
      <c r="H276" s="112" t="s">
        <v>643</v>
      </c>
      <c r="I276" s="112" t="s">
        <v>106</v>
      </c>
      <c r="J276" s="112" t="s">
        <v>470</v>
      </c>
      <c r="K276" s="120">
        <v>20</v>
      </c>
      <c r="L276" s="112" t="s">
        <v>875</v>
      </c>
    </row>
    <row r="277" s="20" customFormat="1" ht="33.75" spans="1:12">
      <c r="A277" s="33"/>
      <c r="B277" s="33"/>
      <c r="C277" s="35"/>
      <c r="D277" s="33"/>
      <c r="E277" s="112" t="s">
        <v>472</v>
      </c>
      <c r="F277" s="113" t="s">
        <v>668</v>
      </c>
      <c r="G277" s="115" t="s">
        <v>890</v>
      </c>
      <c r="H277" s="112" t="s">
        <v>643</v>
      </c>
      <c r="I277" s="112" t="s">
        <v>667</v>
      </c>
      <c r="J277" s="112" t="s">
        <v>470</v>
      </c>
      <c r="K277" s="120">
        <v>15</v>
      </c>
      <c r="L277" s="112" t="s">
        <v>875</v>
      </c>
    </row>
    <row r="278" s="20" customFormat="1" ht="56.25" spans="1:12">
      <c r="A278" s="33"/>
      <c r="B278" s="33"/>
      <c r="C278" s="35"/>
      <c r="D278" s="33"/>
      <c r="E278" s="112" t="s">
        <v>461</v>
      </c>
      <c r="F278" s="113" t="s">
        <v>462</v>
      </c>
      <c r="G278" s="115" t="s">
        <v>891</v>
      </c>
      <c r="H278" s="112" t="s">
        <v>481</v>
      </c>
      <c r="I278" s="112" t="s">
        <v>667</v>
      </c>
      <c r="J278" s="112" t="s">
        <v>475</v>
      </c>
      <c r="K278" s="120">
        <v>10</v>
      </c>
      <c r="L278" s="112" t="s">
        <v>875</v>
      </c>
    </row>
    <row r="279" s="20" customFormat="1" ht="22.5" spans="1:12">
      <c r="A279" s="33"/>
      <c r="B279" s="33"/>
      <c r="C279" s="35"/>
      <c r="D279" s="33"/>
      <c r="E279" s="112" t="s">
        <v>476</v>
      </c>
      <c r="F279" s="113" t="s">
        <v>495</v>
      </c>
      <c r="G279" s="115" t="s">
        <v>892</v>
      </c>
      <c r="H279" s="112" t="s">
        <v>481</v>
      </c>
      <c r="I279" s="112" t="s">
        <v>667</v>
      </c>
      <c r="J279" s="112" t="s">
        <v>826</v>
      </c>
      <c r="K279" s="120">
        <v>15</v>
      </c>
      <c r="L279" s="112" t="s">
        <v>875</v>
      </c>
    </row>
    <row r="280" s="20" customFormat="1" ht="67.5" spans="1:12">
      <c r="A280" s="33"/>
      <c r="B280" s="33"/>
      <c r="C280" s="35"/>
      <c r="D280" s="33"/>
      <c r="E280" s="112" t="s">
        <v>476</v>
      </c>
      <c r="F280" s="113" t="s">
        <v>495</v>
      </c>
      <c r="G280" s="115" t="s">
        <v>893</v>
      </c>
      <c r="H280" s="112" t="s">
        <v>481</v>
      </c>
      <c r="I280" s="112" t="s">
        <v>667</v>
      </c>
      <c r="J280" s="112" t="s">
        <v>826</v>
      </c>
      <c r="K280" s="120">
        <v>20</v>
      </c>
      <c r="L280" s="112" t="s">
        <v>875</v>
      </c>
    </row>
    <row r="281" s="20" customFormat="1" ht="33.75" spans="1:12">
      <c r="A281" s="33"/>
      <c r="B281" s="33"/>
      <c r="C281" s="35"/>
      <c r="D281" s="33"/>
      <c r="E281" s="112" t="s">
        <v>476</v>
      </c>
      <c r="F281" s="113" t="s">
        <v>495</v>
      </c>
      <c r="G281" s="115" t="s">
        <v>894</v>
      </c>
      <c r="H281" s="112" t="s">
        <v>481</v>
      </c>
      <c r="I281" s="112" t="s">
        <v>667</v>
      </c>
      <c r="J281" s="112" t="s">
        <v>826</v>
      </c>
      <c r="K281" s="120">
        <v>10</v>
      </c>
      <c r="L281" s="112" t="s">
        <v>875</v>
      </c>
    </row>
    <row r="282" s="20" customFormat="1" ht="33.75" spans="1:12">
      <c r="A282" s="33" t="s">
        <v>870</v>
      </c>
      <c r="B282" s="33" t="s">
        <v>895</v>
      </c>
      <c r="C282" s="35">
        <v>53</v>
      </c>
      <c r="D282" s="33" t="s">
        <v>896</v>
      </c>
      <c r="E282" s="112" t="s">
        <v>461</v>
      </c>
      <c r="F282" s="113" t="s">
        <v>468</v>
      </c>
      <c r="G282" s="115" t="s">
        <v>897</v>
      </c>
      <c r="H282" s="112" t="s">
        <v>637</v>
      </c>
      <c r="I282" s="112">
        <v>12.31</v>
      </c>
      <c r="J282" s="112" t="s">
        <v>103</v>
      </c>
      <c r="K282" s="112">
        <v>50</v>
      </c>
      <c r="L282" s="112" t="s">
        <v>875</v>
      </c>
    </row>
    <row r="283" s="20" customFormat="1" ht="33.75" spans="1:12">
      <c r="A283" s="33"/>
      <c r="B283" s="33"/>
      <c r="C283" s="35"/>
      <c r="D283" s="33"/>
      <c r="E283" s="112" t="s">
        <v>476</v>
      </c>
      <c r="F283" s="113" t="s">
        <v>767</v>
      </c>
      <c r="G283" s="114" t="s">
        <v>898</v>
      </c>
      <c r="H283" s="112" t="s">
        <v>649</v>
      </c>
      <c r="I283" s="112">
        <v>60</v>
      </c>
      <c r="J283" s="112" t="s">
        <v>466</v>
      </c>
      <c r="K283" s="112" t="s">
        <v>672</v>
      </c>
      <c r="L283" s="112" t="s">
        <v>875</v>
      </c>
    </row>
    <row r="284" s="20" customFormat="1" ht="33.75" spans="1:12">
      <c r="A284" s="33"/>
      <c r="B284" s="33"/>
      <c r="C284" s="35"/>
      <c r="D284" s="33"/>
      <c r="E284" s="33" t="s">
        <v>484</v>
      </c>
      <c r="F284" s="33" t="s">
        <v>513</v>
      </c>
      <c r="G284" s="33" t="s">
        <v>782</v>
      </c>
      <c r="H284" s="33" t="s">
        <v>649</v>
      </c>
      <c r="I284" s="33">
        <v>90</v>
      </c>
      <c r="J284" s="33" t="s">
        <v>466</v>
      </c>
      <c r="K284" s="33">
        <v>20</v>
      </c>
      <c r="L284" s="33" t="s">
        <v>875</v>
      </c>
    </row>
    <row r="285" s="20" customFormat="1" spans="1:12">
      <c r="A285" s="33"/>
      <c r="B285" s="33"/>
      <c r="C285" s="35"/>
      <c r="D285" s="33"/>
      <c r="E285" s="33"/>
      <c r="F285" s="33"/>
      <c r="G285" s="33"/>
      <c r="H285" s="33"/>
      <c r="I285" s="33"/>
      <c r="J285" s="33"/>
      <c r="K285" s="33"/>
      <c r="L285" s="33"/>
    </row>
    <row r="286" s="20" customFormat="1" spans="1:12">
      <c r="A286" s="33"/>
      <c r="B286" s="33"/>
      <c r="C286" s="35"/>
      <c r="D286" s="33"/>
      <c r="E286" s="33"/>
      <c r="F286" s="33"/>
      <c r="G286" s="33"/>
      <c r="H286" s="33"/>
      <c r="I286" s="33"/>
      <c r="J286" s="33"/>
      <c r="K286" s="33"/>
      <c r="L286" s="33"/>
    </row>
    <row r="287" s="20" customFormat="1" spans="1:12">
      <c r="A287" s="33" t="s">
        <v>870</v>
      </c>
      <c r="B287" s="33" t="s">
        <v>899</v>
      </c>
      <c r="C287" s="35">
        <v>2.44</v>
      </c>
      <c r="D287" s="33" t="s">
        <v>900</v>
      </c>
      <c r="E287" s="112" t="s">
        <v>461</v>
      </c>
      <c r="F287" s="113" t="s">
        <v>462</v>
      </c>
      <c r="G287" s="115" t="s">
        <v>901</v>
      </c>
      <c r="H287" s="112" t="s">
        <v>481</v>
      </c>
      <c r="I287" s="112" t="s">
        <v>667</v>
      </c>
      <c r="J287" s="112" t="s">
        <v>826</v>
      </c>
      <c r="K287" s="112">
        <v>50</v>
      </c>
      <c r="L287" s="112" t="s">
        <v>875</v>
      </c>
    </row>
    <row r="288" s="20" customFormat="1" ht="22.5" spans="1:12">
      <c r="A288" s="33"/>
      <c r="B288" s="33"/>
      <c r="C288" s="35"/>
      <c r="D288" s="33"/>
      <c r="E288" s="33" t="s">
        <v>476</v>
      </c>
      <c r="F288" s="33" t="s">
        <v>511</v>
      </c>
      <c r="G288" s="33" t="s">
        <v>902</v>
      </c>
      <c r="H288" s="33" t="s">
        <v>481</v>
      </c>
      <c r="I288" s="33" t="s">
        <v>497</v>
      </c>
      <c r="J288" s="33"/>
      <c r="K288" s="33">
        <v>20</v>
      </c>
      <c r="L288" s="33" t="s">
        <v>875</v>
      </c>
    </row>
    <row r="289" s="20" customFormat="1" ht="22.5" spans="1:12">
      <c r="A289" s="33"/>
      <c r="B289" s="33"/>
      <c r="C289" s="35"/>
      <c r="D289" s="33"/>
      <c r="E289" s="33" t="s">
        <v>484</v>
      </c>
      <c r="F289" s="33" t="s">
        <v>484</v>
      </c>
      <c r="G289" s="33" t="s">
        <v>903</v>
      </c>
      <c r="H289" s="33" t="s">
        <v>649</v>
      </c>
      <c r="I289" s="33">
        <v>95</v>
      </c>
      <c r="J289" s="33" t="s">
        <v>466</v>
      </c>
      <c r="K289" s="33">
        <v>20</v>
      </c>
      <c r="L289" s="33" t="s">
        <v>875</v>
      </c>
    </row>
    <row r="290" s="20" customFormat="1" spans="1:12">
      <c r="A290" s="33"/>
      <c r="B290" s="33"/>
      <c r="C290" s="35"/>
      <c r="D290" s="33"/>
      <c r="E290" s="33"/>
      <c r="F290" s="33"/>
      <c r="G290" s="33"/>
      <c r="H290" s="33"/>
      <c r="I290" s="33"/>
      <c r="J290" s="33"/>
      <c r="K290" s="33"/>
      <c r="L290" s="33"/>
    </row>
    <row r="291" s="20" customFormat="1" spans="1:12">
      <c r="A291" s="33"/>
      <c r="B291" s="33"/>
      <c r="C291" s="35"/>
      <c r="D291" s="33"/>
      <c r="E291" s="33"/>
      <c r="F291" s="33"/>
      <c r="G291" s="33"/>
      <c r="H291" s="33"/>
      <c r="I291" s="33"/>
      <c r="J291" s="33"/>
      <c r="K291" s="33"/>
      <c r="L291" s="33"/>
    </row>
    <row r="292" s="20" customFormat="1" spans="1:12">
      <c r="A292" s="33"/>
      <c r="B292" s="33"/>
      <c r="C292" s="35"/>
      <c r="D292" s="33"/>
      <c r="E292" s="33"/>
      <c r="F292" s="33"/>
      <c r="G292" s="33"/>
      <c r="H292" s="33"/>
      <c r="I292" s="33"/>
      <c r="J292" s="33"/>
      <c r="K292" s="33"/>
      <c r="L292" s="33"/>
    </row>
    <row r="293" s="20" customFormat="1" spans="1:12">
      <c r="A293" s="33"/>
      <c r="B293" s="33"/>
      <c r="C293" s="35"/>
      <c r="D293" s="33"/>
      <c r="E293" s="33"/>
      <c r="F293" s="33"/>
      <c r="G293" s="33"/>
      <c r="H293" s="33"/>
      <c r="I293" s="33"/>
      <c r="J293" s="33"/>
      <c r="K293" s="33"/>
      <c r="L293" s="33"/>
    </row>
    <row r="294" s="20" customFormat="1" spans="1:12">
      <c r="A294" s="33" t="s">
        <v>870</v>
      </c>
      <c r="B294" s="33" t="s">
        <v>904</v>
      </c>
      <c r="C294" s="35">
        <v>3.2</v>
      </c>
      <c r="D294" s="33" t="s">
        <v>905</v>
      </c>
      <c r="E294" s="112" t="s">
        <v>461</v>
      </c>
      <c r="F294" s="113" t="s">
        <v>468</v>
      </c>
      <c r="G294" s="115" t="s">
        <v>906</v>
      </c>
      <c r="H294" s="112" t="s">
        <v>649</v>
      </c>
      <c r="I294" s="112">
        <v>22</v>
      </c>
      <c r="J294" s="112" t="s">
        <v>907</v>
      </c>
      <c r="K294" s="112">
        <v>15</v>
      </c>
      <c r="L294" s="112" t="s">
        <v>875</v>
      </c>
    </row>
    <row r="295" s="20" customFormat="1" spans="1:12">
      <c r="A295" s="33"/>
      <c r="B295" s="33"/>
      <c r="C295" s="35"/>
      <c r="D295" s="33"/>
      <c r="E295" s="33" t="s">
        <v>461</v>
      </c>
      <c r="F295" s="33" t="s">
        <v>468</v>
      </c>
      <c r="G295" s="33" t="s">
        <v>908</v>
      </c>
      <c r="H295" s="33" t="s">
        <v>637</v>
      </c>
      <c r="I295" s="33">
        <v>50</v>
      </c>
      <c r="J295" s="33" t="s">
        <v>909</v>
      </c>
      <c r="K295" s="33">
        <v>15</v>
      </c>
      <c r="L295" s="33" t="s">
        <v>875</v>
      </c>
    </row>
    <row r="296" s="20" customFormat="1" ht="45" spans="1:12">
      <c r="A296" s="33"/>
      <c r="B296" s="33"/>
      <c r="C296" s="35"/>
      <c r="D296" s="33"/>
      <c r="E296" s="33" t="s">
        <v>472</v>
      </c>
      <c r="F296" s="33" t="s">
        <v>668</v>
      </c>
      <c r="G296" s="33" t="s">
        <v>910</v>
      </c>
      <c r="H296" s="33" t="s">
        <v>637</v>
      </c>
      <c r="I296" s="33">
        <v>3.2</v>
      </c>
      <c r="J296" s="33" t="s">
        <v>475</v>
      </c>
      <c r="K296" s="33">
        <v>50</v>
      </c>
      <c r="L296" s="33" t="s">
        <v>875</v>
      </c>
    </row>
    <row r="297" s="20" customFormat="1" spans="1:12">
      <c r="A297" s="33"/>
      <c r="B297" s="33"/>
      <c r="C297" s="35"/>
      <c r="D297" s="33"/>
      <c r="E297" s="33" t="s">
        <v>476</v>
      </c>
      <c r="F297" s="33" t="s">
        <v>495</v>
      </c>
      <c r="G297" s="33" t="s">
        <v>911</v>
      </c>
      <c r="H297" s="33" t="s">
        <v>481</v>
      </c>
      <c r="I297" s="33" t="s">
        <v>497</v>
      </c>
      <c r="J297" s="33"/>
      <c r="K297" s="33">
        <v>10</v>
      </c>
      <c r="L297" s="33" t="s">
        <v>875</v>
      </c>
    </row>
    <row r="298" s="20" customFormat="1" spans="1:12">
      <c r="A298" s="33"/>
      <c r="B298" s="33"/>
      <c r="C298" s="35"/>
      <c r="D298" s="33"/>
      <c r="E298" s="33"/>
      <c r="F298" s="33"/>
      <c r="G298" s="33"/>
      <c r="H298" s="33"/>
      <c r="I298" s="33"/>
      <c r="J298" s="33"/>
      <c r="K298" s="33"/>
      <c r="L298" s="33" t="s">
        <v>875</v>
      </c>
    </row>
    <row r="299" s="20" customFormat="1" spans="1:12">
      <c r="A299" s="33"/>
      <c r="B299" s="33"/>
      <c r="C299" s="35"/>
      <c r="D299" s="33"/>
      <c r="E299" s="33"/>
      <c r="F299" s="33"/>
      <c r="G299" s="33"/>
      <c r="H299" s="33"/>
      <c r="I299" s="33"/>
      <c r="J299" s="33"/>
      <c r="K299" s="33"/>
      <c r="L299" s="33"/>
    </row>
    <row r="300" s="20" customFormat="1" spans="1:12">
      <c r="A300" s="33"/>
      <c r="B300" s="33"/>
      <c r="C300" s="35"/>
      <c r="D300" s="33"/>
      <c r="E300" s="33"/>
      <c r="F300" s="33"/>
      <c r="G300" s="33"/>
      <c r="H300" s="33"/>
      <c r="I300" s="33"/>
      <c r="J300" s="33"/>
      <c r="K300" s="33"/>
      <c r="L300" s="33"/>
    </row>
    <row r="301" s="20" customFormat="1" ht="22.5" spans="1:12">
      <c r="A301" s="33" t="s">
        <v>870</v>
      </c>
      <c r="B301" s="33" t="s">
        <v>912</v>
      </c>
      <c r="C301" s="35">
        <v>2</v>
      </c>
      <c r="D301" s="33" t="s">
        <v>913</v>
      </c>
      <c r="E301" s="113" t="s">
        <v>461</v>
      </c>
      <c r="F301" s="113" t="s">
        <v>462</v>
      </c>
      <c r="G301" s="115" t="s">
        <v>914</v>
      </c>
      <c r="H301" s="113" t="s">
        <v>649</v>
      </c>
      <c r="I301" s="113">
        <v>2</v>
      </c>
      <c r="J301" s="113" t="s">
        <v>475</v>
      </c>
      <c r="K301" s="121">
        <v>15</v>
      </c>
      <c r="L301" s="113" t="s">
        <v>875</v>
      </c>
    </row>
    <row r="302" s="20" customFormat="1" ht="36" spans="1:12">
      <c r="A302" s="33"/>
      <c r="B302" s="33"/>
      <c r="C302" s="35"/>
      <c r="D302" s="33"/>
      <c r="E302" s="114" t="s">
        <v>476</v>
      </c>
      <c r="F302" s="114" t="s">
        <v>495</v>
      </c>
      <c r="G302" s="116" t="s">
        <v>915</v>
      </c>
      <c r="H302" s="114" t="s">
        <v>649</v>
      </c>
      <c r="I302" s="114">
        <v>90</v>
      </c>
      <c r="J302" s="114" t="s">
        <v>466</v>
      </c>
      <c r="K302" s="114">
        <v>20</v>
      </c>
      <c r="L302" s="113" t="s">
        <v>875</v>
      </c>
    </row>
    <row r="303" s="20" customFormat="1" ht="33.75" spans="1:12">
      <c r="A303" s="33"/>
      <c r="B303" s="33"/>
      <c r="C303" s="35"/>
      <c r="D303" s="33"/>
      <c r="E303" s="117" t="s">
        <v>472</v>
      </c>
      <c r="F303" s="114" t="s">
        <v>668</v>
      </c>
      <c r="G303" s="115" t="s">
        <v>916</v>
      </c>
      <c r="H303" s="114" t="s">
        <v>649</v>
      </c>
      <c r="I303" s="114">
        <v>2</v>
      </c>
      <c r="J303" s="114" t="s">
        <v>475</v>
      </c>
      <c r="K303" s="114">
        <v>20</v>
      </c>
      <c r="L303" s="113" t="s">
        <v>875</v>
      </c>
    </row>
    <row r="304" s="20" customFormat="1" spans="1:12">
      <c r="A304" s="33"/>
      <c r="B304" s="33"/>
      <c r="C304" s="35"/>
      <c r="D304" s="33"/>
      <c r="E304" s="117" t="s">
        <v>472</v>
      </c>
      <c r="F304" s="114" t="s">
        <v>668</v>
      </c>
      <c r="G304" s="115" t="s">
        <v>917</v>
      </c>
      <c r="H304" s="114" t="s">
        <v>643</v>
      </c>
      <c r="I304" s="114">
        <v>2</v>
      </c>
      <c r="J304" s="114" t="s">
        <v>918</v>
      </c>
      <c r="K304" s="114">
        <v>20</v>
      </c>
      <c r="L304" s="113" t="s">
        <v>875</v>
      </c>
    </row>
    <row r="305" s="20" customFormat="1" ht="60" spans="1:12">
      <c r="A305" s="33"/>
      <c r="B305" s="33"/>
      <c r="C305" s="35"/>
      <c r="D305" s="33"/>
      <c r="E305" s="118" t="s">
        <v>484</v>
      </c>
      <c r="F305" s="118" t="s">
        <v>484</v>
      </c>
      <c r="G305" s="119" t="s">
        <v>919</v>
      </c>
      <c r="H305" s="114" t="s">
        <v>649</v>
      </c>
      <c r="I305" s="33">
        <v>95</v>
      </c>
      <c r="J305" s="33" t="s">
        <v>466</v>
      </c>
      <c r="K305" s="33">
        <v>15</v>
      </c>
      <c r="L305" s="113" t="s">
        <v>875</v>
      </c>
    </row>
    <row r="306" s="20" customFormat="1" spans="1:12">
      <c r="A306" s="33"/>
      <c r="B306" s="33"/>
      <c r="C306" s="35"/>
      <c r="D306" s="33"/>
      <c r="E306" s="33"/>
      <c r="F306" s="33"/>
      <c r="G306" s="33"/>
      <c r="H306" s="33"/>
      <c r="I306" s="33"/>
      <c r="J306" s="33"/>
      <c r="K306" s="33"/>
      <c r="L306" s="33"/>
    </row>
    <row r="307" s="20" customFormat="1" spans="1:12">
      <c r="A307" s="33"/>
      <c r="B307" s="33"/>
      <c r="C307" s="35"/>
      <c r="D307" s="33"/>
      <c r="E307" s="33"/>
      <c r="F307" s="33"/>
      <c r="G307" s="33"/>
      <c r="H307" s="33"/>
      <c r="I307" s="33"/>
      <c r="J307" s="33"/>
      <c r="K307" s="33"/>
      <c r="L307" s="33"/>
    </row>
    <row r="308" s="20" customFormat="1" spans="1:12">
      <c r="A308" s="33"/>
      <c r="B308" s="33"/>
      <c r="C308" s="35"/>
      <c r="D308" s="33"/>
      <c r="E308" s="33"/>
      <c r="F308" s="33"/>
      <c r="G308" s="33"/>
      <c r="H308" s="33"/>
      <c r="I308" s="33"/>
      <c r="J308" s="33"/>
      <c r="K308" s="33"/>
      <c r="L308" s="33"/>
    </row>
    <row r="309" s="20" customFormat="1" spans="1:12">
      <c r="A309" s="100" t="s">
        <v>920</v>
      </c>
      <c r="B309" s="100" t="s">
        <v>652</v>
      </c>
      <c r="C309" s="79">
        <v>10</v>
      </c>
      <c r="D309" s="100" t="s">
        <v>921</v>
      </c>
      <c r="E309" s="33" t="s">
        <v>461</v>
      </c>
      <c r="F309" s="33" t="s">
        <v>468</v>
      </c>
      <c r="G309" s="33" t="s">
        <v>701</v>
      </c>
      <c r="H309" s="33" t="s">
        <v>649</v>
      </c>
      <c r="I309" s="33">
        <v>358</v>
      </c>
      <c r="J309" s="33" t="s">
        <v>493</v>
      </c>
      <c r="K309" s="33">
        <v>5</v>
      </c>
      <c r="L309" s="33" t="s">
        <v>467</v>
      </c>
    </row>
    <row r="310" s="20" customFormat="1" ht="22.5" spans="1:12">
      <c r="A310" s="103"/>
      <c r="B310" s="103"/>
      <c r="C310" s="84"/>
      <c r="D310" s="103"/>
      <c r="E310" s="33" t="s">
        <v>461</v>
      </c>
      <c r="F310" s="33" t="s">
        <v>468</v>
      </c>
      <c r="G310" s="33" t="s">
        <v>922</v>
      </c>
      <c r="H310" s="33" t="s">
        <v>649</v>
      </c>
      <c r="I310" s="33">
        <v>4</v>
      </c>
      <c r="J310" s="33" t="s">
        <v>470</v>
      </c>
      <c r="K310" s="33">
        <v>5</v>
      </c>
      <c r="L310" s="33" t="s">
        <v>467</v>
      </c>
    </row>
    <row r="311" s="20" customFormat="1" ht="22.5" spans="1:12">
      <c r="A311" s="103"/>
      <c r="B311" s="103"/>
      <c r="C311" s="84"/>
      <c r="D311" s="103"/>
      <c r="E311" s="33" t="s">
        <v>461</v>
      </c>
      <c r="F311" s="33" t="s">
        <v>468</v>
      </c>
      <c r="G311" s="33" t="s">
        <v>923</v>
      </c>
      <c r="H311" s="33" t="s">
        <v>666</v>
      </c>
      <c r="I311" s="33">
        <v>2</v>
      </c>
      <c r="J311" s="33" t="s">
        <v>470</v>
      </c>
      <c r="K311" s="33">
        <v>10</v>
      </c>
      <c r="L311" s="33" t="s">
        <v>467</v>
      </c>
    </row>
    <row r="312" s="20" customFormat="1" ht="33.75" spans="1:12">
      <c r="A312" s="103"/>
      <c r="B312" s="103"/>
      <c r="C312" s="84"/>
      <c r="D312" s="103"/>
      <c r="E312" s="33" t="s">
        <v>461</v>
      </c>
      <c r="F312" s="33" t="s">
        <v>468</v>
      </c>
      <c r="G312" s="33" t="s">
        <v>924</v>
      </c>
      <c r="H312" s="33" t="s">
        <v>770</v>
      </c>
      <c r="I312" s="33">
        <v>10000</v>
      </c>
      <c r="J312" s="33" t="s">
        <v>491</v>
      </c>
      <c r="K312" s="33">
        <v>10</v>
      </c>
      <c r="L312" s="33" t="s">
        <v>467</v>
      </c>
    </row>
    <row r="313" s="20" customFormat="1" ht="22.5" spans="1:12">
      <c r="A313" s="103"/>
      <c r="B313" s="103"/>
      <c r="C313" s="84"/>
      <c r="D313" s="103"/>
      <c r="E313" s="33" t="s">
        <v>461</v>
      </c>
      <c r="F313" s="33" t="s">
        <v>468</v>
      </c>
      <c r="G313" s="33" t="s">
        <v>925</v>
      </c>
      <c r="H313" s="33" t="s">
        <v>666</v>
      </c>
      <c r="I313" s="33">
        <v>6</v>
      </c>
      <c r="J313" s="33" t="s">
        <v>926</v>
      </c>
      <c r="K313" s="33">
        <v>10</v>
      </c>
      <c r="L313" s="33" t="s">
        <v>467</v>
      </c>
    </row>
    <row r="314" s="20" customFormat="1" ht="22.5" spans="1:12">
      <c r="A314" s="103"/>
      <c r="B314" s="103"/>
      <c r="C314" s="84"/>
      <c r="D314" s="103"/>
      <c r="E314" s="33" t="s">
        <v>461</v>
      </c>
      <c r="F314" s="33" t="s">
        <v>462</v>
      </c>
      <c r="G314" s="33" t="s">
        <v>927</v>
      </c>
      <c r="H314" s="33" t="s">
        <v>928</v>
      </c>
      <c r="I314" s="33">
        <v>3</v>
      </c>
      <c r="J314" s="33" t="s">
        <v>576</v>
      </c>
      <c r="K314" s="33">
        <v>5</v>
      </c>
      <c r="L314" s="33" t="s">
        <v>467</v>
      </c>
    </row>
    <row r="315" s="20" customFormat="1" ht="22.5" spans="1:12">
      <c r="A315" s="103"/>
      <c r="B315" s="103"/>
      <c r="C315" s="84"/>
      <c r="D315" s="103"/>
      <c r="E315" s="33" t="s">
        <v>461</v>
      </c>
      <c r="F315" s="33" t="s">
        <v>462</v>
      </c>
      <c r="G315" s="33" t="s">
        <v>929</v>
      </c>
      <c r="H315" s="33" t="s">
        <v>928</v>
      </c>
      <c r="I315" s="33">
        <v>5</v>
      </c>
      <c r="J315" s="33" t="s">
        <v>576</v>
      </c>
      <c r="K315" s="33">
        <v>5</v>
      </c>
      <c r="L315" s="33" t="s">
        <v>467</v>
      </c>
    </row>
    <row r="316" s="20" customFormat="1" ht="33.75" spans="1:12">
      <c r="A316" s="103"/>
      <c r="B316" s="103"/>
      <c r="C316" s="84"/>
      <c r="D316" s="103"/>
      <c r="E316" s="33" t="s">
        <v>461</v>
      </c>
      <c r="F316" s="33" t="s">
        <v>462</v>
      </c>
      <c r="G316" s="33" t="s">
        <v>930</v>
      </c>
      <c r="H316" s="33" t="s">
        <v>649</v>
      </c>
      <c r="I316" s="33">
        <v>358</v>
      </c>
      <c r="J316" s="33" t="s">
        <v>493</v>
      </c>
      <c r="K316" s="33">
        <v>5</v>
      </c>
      <c r="L316" s="33" t="s">
        <v>467</v>
      </c>
    </row>
    <row r="317" s="20" customFormat="1" spans="1:12">
      <c r="A317" s="103"/>
      <c r="B317" s="103"/>
      <c r="C317" s="84"/>
      <c r="D317" s="103"/>
      <c r="E317" s="33" t="s">
        <v>461</v>
      </c>
      <c r="F317" s="33" t="s">
        <v>574</v>
      </c>
      <c r="G317" s="33" t="s">
        <v>665</v>
      </c>
      <c r="H317" s="33" t="s">
        <v>666</v>
      </c>
      <c r="I317" s="33">
        <v>1</v>
      </c>
      <c r="J317" s="33" t="s">
        <v>646</v>
      </c>
      <c r="K317" s="33">
        <v>5</v>
      </c>
      <c r="L317" s="33" t="s">
        <v>467</v>
      </c>
    </row>
    <row r="318" s="20" customFormat="1" ht="22.5" spans="1:12">
      <c r="A318" s="103"/>
      <c r="B318" s="103"/>
      <c r="C318" s="84"/>
      <c r="D318" s="103"/>
      <c r="E318" s="33" t="s">
        <v>472</v>
      </c>
      <c r="F318" s="33" t="s">
        <v>668</v>
      </c>
      <c r="G318" s="33" t="s">
        <v>652</v>
      </c>
      <c r="H318" s="33" t="s">
        <v>666</v>
      </c>
      <c r="I318" s="33">
        <v>10</v>
      </c>
      <c r="J318" s="33" t="s">
        <v>475</v>
      </c>
      <c r="K318" s="33">
        <v>5</v>
      </c>
      <c r="L318" s="33" t="s">
        <v>467</v>
      </c>
    </row>
    <row r="319" s="20" customFormat="1" ht="56.25" spans="1:12">
      <c r="A319" s="103"/>
      <c r="B319" s="103"/>
      <c r="C319" s="84"/>
      <c r="D319" s="103"/>
      <c r="E319" s="33" t="s">
        <v>476</v>
      </c>
      <c r="F319" s="33" t="s">
        <v>495</v>
      </c>
      <c r="G319" s="33" t="s">
        <v>931</v>
      </c>
      <c r="H319" s="33" t="s">
        <v>481</v>
      </c>
      <c r="I319" s="33" t="s">
        <v>497</v>
      </c>
      <c r="J319" s="33"/>
      <c r="K319" s="33">
        <v>10</v>
      </c>
      <c r="L319" s="33" t="s">
        <v>467</v>
      </c>
    </row>
    <row r="320" s="20" customFormat="1" ht="22.5" spans="1:12">
      <c r="A320" s="103"/>
      <c r="B320" s="103"/>
      <c r="C320" s="84"/>
      <c r="D320" s="103"/>
      <c r="E320" s="33" t="s">
        <v>484</v>
      </c>
      <c r="F320" s="33" t="s">
        <v>484</v>
      </c>
      <c r="G320" s="33" t="s">
        <v>932</v>
      </c>
      <c r="H320" s="33" t="s">
        <v>649</v>
      </c>
      <c r="I320" s="33">
        <v>90</v>
      </c>
      <c r="J320" s="33" t="s">
        <v>933</v>
      </c>
      <c r="K320" s="33">
        <v>10</v>
      </c>
      <c r="L320" s="33" t="s">
        <v>467</v>
      </c>
    </row>
    <row r="321" s="20" customFormat="1" ht="22.5" spans="1:12">
      <c r="A321" s="105"/>
      <c r="B321" s="105"/>
      <c r="C321" s="86"/>
      <c r="D321" s="105"/>
      <c r="E321" s="33" t="s">
        <v>484</v>
      </c>
      <c r="F321" s="33" t="s">
        <v>484</v>
      </c>
      <c r="G321" s="33" t="s">
        <v>934</v>
      </c>
      <c r="H321" s="33" t="s">
        <v>649</v>
      </c>
      <c r="I321" s="33">
        <v>90</v>
      </c>
      <c r="J321" s="33" t="s">
        <v>933</v>
      </c>
      <c r="K321" s="33">
        <v>5</v>
      </c>
      <c r="L321" s="33" t="s">
        <v>467</v>
      </c>
    </row>
    <row r="322" s="20" customFormat="1" ht="22.5" spans="1:12">
      <c r="A322" s="100" t="s">
        <v>920</v>
      </c>
      <c r="B322" s="100" t="s">
        <v>935</v>
      </c>
      <c r="C322" s="79">
        <v>29.22</v>
      </c>
      <c r="D322" s="100" t="s">
        <v>936</v>
      </c>
      <c r="E322" s="33" t="s">
        <v>461</v>
      </c>
      <c r="F322" s="33" t="s">
        <v>468</v>
      </c>
      <c r="G322" s="33" t="s">
        <v>937</v>
      </c>
      <c r="H322" s="33" t="s">
        <v>666</v>
      </c>
      <c r="I322" s="33">
        <v>2</v>
      </c>
      <c r="J322" s="33" t="s">
        <v>489</v>
      </c>
      <c r="K322" s="33">
        <v>10</v>
      </c>
      <c r="L322" s="33" t="s">
        <v>467</v>
      </c>
    </row>
    <row r="323" s="20" customFormat="1" ht="22.5" spans="1:12">
      <c r="A323" s="122"/>
      <c r="B323" s="122"/>
      <c r="C323" s="123"/>
      <c r="D323" s="122"/>
      <c r="E323" s="33" t="s">
        <v>461</v>
      </c>
      <c r="F323" s="33" t="s">
        <v>468</v>
      </c>
      <c r="G323" s="33" t="s">
        <v>938</v>
      </c>
      <c r="H323" s="33" t="s">
        <v>666</v>
      </c>
      <c r="I323" s="33">
        <v>2</v>
      </c>
      <c r="J323" s="33" t="s">
        <v>489</v>
      </c>
      <c r="K323" s="33">
        <v>10</v>
      </c>
      <c r="L323" s="33"/>
    </row>
    <row r="324" s="20" customFormat="1" spans="1:12">
      <c r="A324" s="122"/>
      <c r="B324" s="122"/>
      <c r="C324" s="123"/>
      <c r="D324" s="122"/>
      <c r="E324" s="33" t="s">
        <v>461</v>
      </c>
      <c r="F324" s="33" t="s">
        <v>468</v>
      </c>
      <c r="G324" s="33" t="s">
        <v>939</v>
      </c>
      <c r="H324" s="33" t="s">
        <v>666</v>
      </c>
      <c r="I324" s="33">
        <v>6</v>
      </c>
      <c r="J324" s="33" t="s">
        <v>940</v>
      </c>
      <c r="K324" s="33">
        <v>10</v>
      </c>
      <c r="L324" s="33"/>
    </row>
    <row r="325" s="20" customFormat="1" spans="1:12">
      <c r="A325" s="103"/>
      <c r="B325" s="103"/>
      <c r="C325" s="84"/>
      <c r="D325" s="103"/>
      <c r="E325" s="33" t="s">
        <v>461</v>
      </c>
      <c r="F325" s="33" t="s">
        <v>462</v>
      </c>
      <c r="G325" s="33" t="s">
        <v>941</v>
      </c>
      <c r="H325" s="33" t="s">
        <v>928</v>
      </c>
      <c r="I325" s="33">
        <v>3</v>
      </c>
      <c r="J325" s="33" t="s">
        <v>576</v>
      </c>
      <c r="K325" s="33">
        <v>5</v>
      </c>
      <c r="L325" s="33" t="s">
        <v>467</v>
      </c>
    </row>
    <row r="326" s="20" customFormat="1" ht="22.5" spans="1:12">
      <c r="A326" s="103"/>
      <c r="B326" s="103"/>
      <c r="C326" s="84"/>
      <c r="D326" s="103"/>
      <c r="E326" s="33" t="s">
        <v>461</v>
      </c>
      <c r="F326" s="33" t="s">
        <v>462</v>
      </c>
      <c r="G326" s="33" t="s">
        <v>929</v>
      </c>
      <c r="H326" s="33" t="s">
        <v>928</v>
      </c>
      <c r="I326" s="33">
        <v>5</v>
      </c>
      <c r="J326" s="33" t="s">
        <v>576</v>
      </c>
      <c r="K326" s="33">
        <v>5</v>
      </c>
      <c r="L326" s="33" t="s">
        <v>467</v>
      </c>
    </row>
    <row r="327" s="20" customFormat="1" spans="1:12">
      <c r="A327" s="103"/>
      <c r="B327" s="103"/>
      <c r="C327" s="84"/>
      <c r="D327" s="103"/>
      <c r="E327" s="33" t="s">
        <v>461</v>
      </c>
      <c r="F327" s="33" t="s">
        <v>574</v>
      </c>
      <c r="G327" s="33" t="s">
        <v>942</v>
      </c>
      <c r="H327" s="33" t="s">
        <v>666</v>
      </c>
      <c r="I327" s="33">
        <v>1</v>
      </c>
      <c r="J327" s="33" t="s">
        <v>646</v>
      </c>
      <c r="K327" s="33">
        <v>5</v>
      </c>
      <c r="L327" s="33" t="s">
        <v>467</v>
      </c>
    </row>
    <row r="328" s="20" customFormat="1" spans="1:12">
      <c r="A328" s="103"/>
      <c r="B328" s="103"/>
      <c r="C328" s="84"/>
      <c r="D328" s="103"/>
      <c r="E328" s="33" t="s">
        <v>472</v>
      </c>
      <c r="F328" s="33" t="s">
        <v>668</v>
      </c>
      <c r="G328" s="33" t="s">
        <v>943</v>
      </c>
      <c r="H328" s="33" t="s">
        <v>666</v>
      </c>
      <c r="I328" s="33">
        <v>29.22</v>
      </c>
      <c r="J328" s="33" t="s">
        <v>475</v>
      </c>
      <c r="K328" s="33">
        <v>15</v>
      </c>
      <c r="L328" s="33" t="s">
        <v>467</v>
      </c>
    </row>
    <row r="329" s="20" customFormat="1" ht="33.75" spans="1:12">
      <c r="A329" s="103"/>
      <c r="B329" s="103"/>
      <c r="C329" s="84"/>
      <c r="D329" s="103"/>
      <c r="E329" s="33" t="s">
        <v>476</v>
      </c>
      <c r="F329" s="33" t="s">
        <v>495</v>
      </c>
      <c r="G329" s="33" t="s">
        <v>944</v>
      </c>
      <c r="H329" s="33" t="s">
        <v>481</v>
      </c>
      <c r="I329" s="33" t="s">
        <v>497</v>
      </c>
      <c r="J329" s="33"/>
      <c r="K329" s="33">
        <v>10</v>
      </c>
      <c r="L329" s="33" t="s">
        <v>467</v>
      </c>
    </row>
    <row r="330" s="20" customFormat="1" ht="22.5" spans="1:12">
      <c r="A330" s="103"/>
      <c r="B330" s="103"/>
      <c r="C330" s="84"/>
      <c r="D330" s="103"/>
      <c r="E330" s="33" t="s">
        <v>484</v>
      </c>
      <c r="F330" s="33" t="s">
        <v>484</v>
      </c>
      <c r="G330" s="33" t="s">
        <v>932</v>
      </c>
      <c r="H330" s="33" t="s">
        <v>649</v>
      </c>
      <c r="I330" s="33">
        <v>90</v>
      </c>
      <c r="J330" s="33" t="s">
        <v>945</v>
      </c>
      <c r="K330" s="33">
        <v>10</v>
      </c>
      <c r="L330" s="33" t="s">
        <v>467</v>
      </c>
    </row>
    <row r="331" s="20" customFormat="1" ht="22.5" spans="1:12">
      <c r="A331" s="105"/>
      <c r="B331" s="105"/>
      <c r="C331" s="86"/>
      <c r="D331" s="105"/>
      <c r="E331" s="33" t="s">
        <v>484</v>
      </c>
      <c r="F331" s="33" t="s">
        <v>484</v>
      </c>
      <c r="G331" s="33" t="s">
        <v>934</v>
      </c>
      <c r="H331" s="33" t="s">
        <v>649</v>
      </c>
      <c r="I331" s="33">
        <v>90</v>
      </c>
      <c r="J331" s="33" t="s">
        <v>933</v>
      </c>
      <c r="K331" s="33">
        <v>10</v>
      </c>
      <c r="L331" s="33" t="s">
        <v>467</v>
      </c>
    </row>
    <row r="332" s="20" customFormat="1" spans="1:12">
      <c r="A332" s="33" t="s">
        <v>920</v>
      </c>
      <c r="B332" s="33" t="s">
        <v>946</v>
      </c>
      <c r="C332" s="35">
        <v>1.82</v>
      </c>
      <c r="D332" s="33" t="s">
        <v>947</v>
      </c>
      <c r="E332" s="33" t="s">
        <v>461</v>
      </c>
      <c r="F332" s="33" t="s">
        <v>468</v>
      </c>
      <c r="G332" s="33" t="s">
        <v>906</v>
      </c>
      <c r="H332" s="33" t="s">
        <v>649</v>
      </c>
      <c r="I332" s="33">
        <v>22</v>
      </c>
      <c r="J332" s="33" t="s">
        <v>948</v>
      </c>
      <c r="K332" s="33">
        <v>15</v>
      </c>
      <c r="L332" s="33" t="s">
        <v>467</v>
      </c>
    </row>
    <row r="333" s="20" customFormat="1" spans="1:12">
      <c r="A333" s="33"/>
      <c r="B333" s="33"/>
      <c r="C333" s="35"/>
      <c r="D333" s="33"/>
      <c r="E333" s="33" t="s">
        <v>461</v>
      </c>
      <c r="F333" s="33" t="s">
        <v>468</v>
      </c>
      <c r="G333" s="33" t="s">
        <v>908</v>
      </c>
      <c r="H333" s="33" t="s">
        <v>666</v>
      </c>
      <c r="I333" s="33">
        <v>50</v>
      </c>
      <c r="J333" s="33" t="s">
        <v>949</v>
      </c>
      <c r="K333" s="33">
        <v>15</v>
      </c>
      <c r="L333" s="33" t="s">
        <v>467</v>
      </c>
    </row>
    <row r="334" s="20" customFormat="1" spans="1:12">
      <c r="A334" s="33"/>
      <c r="B334" s="33"/>
      <c r="C334" s="35"/>
      <c r="D334" s="33"/>
      <c r="E334" s="33" t="s">
        <v>461</v>
      </c>
      <c r="F334" s="33" t="s">
        <v>462</v>
      </c>
      <c r="G334" s="33" t="s">
        <v>950</v>
      </c>
      <c r="H334" s="33"/>
      <c r="I334" s="33"/>
      <c r="J334" s="33"/>
      <c r="K334" s="33">
        <v>15</v>
      </c>
      <c r="L334" s="33" t="s">
        <v>467</v>
      </c>
    </row>
    <row r="335" s="20" customFormat="1" spans="1:12">
      <c r="A335" s="33"/>
      <c r="B335" s="33"/>
      <c r="C335" s="35"/>
      <c r="D335" s="33"/>
      <c r="E335" s="33" t="s">
        <v>461</v>
      </c>
      <c r="F335" s="33" t="s">
        <v>574</v>
      </c>
      <c r="G335" s="33" t="s">
        <v>744</v>
      </c>
      <c r="H335" s="33" t="s">
        <v>666</v>
      </c>
      <c r="I335" s="33">
        <v>1</v>
      </c>
      <c r="J335" s="33" t="s">
        <v>646</v>
      </c>
      <c r="K335" s="33">
        <v>10</v>
      </c>
      <c r="L335" s="33" t="s">
        <v>467</v>
      </c>
    </row>
    <row r="336" s="20" customFormat="1" ht="45" spans="1:12">
      <c r="A336" s="33"/>
      <c r="B336" s="33"/>
      <c r="C336" s="35"/>
      <c r="D336" s="33"/>
      <c r="E336" s="33" t="s">
        <v>472</v>
      </c>
      <c r="F336" s="33" t="s">
        <v>668</v>
      </c>
      <c r="G336" s="33" t="s">
        <v>794</v>
      </c>
      <c r="H336" s="33" t="s">
        <v>666</v>
      </c>
      <c r="I336" s="33">
        <v>1.82</v>
      </c>
      <c r="J336" s="33" t="s">
        <v>475</v>
      </c>
      <c r="K336" s="33">
        <v>10</v>
      </c>
      <c r="L336" s="33" t="s">
        <v>467</v>
      </c>
    </row>
    <row r="337" s="20" customFormat="1" spans="1:12">
      <c r="A337" s="33"/>
      <c r="B337" s="33"/>
      <c r="C337" s="35"/>
      <c r="D337" s="33"/>
      <c r="E337" s="33" t="s">
        <v>476</v>
      </c>
      <c r="F337" s="33" t="s">
        <v>495</v>
      </c>
      <c r="G337" s="33" t="s">
        <v>951</v>
      </c>
      <c r="H337" s="33" t="s">
        <v>481</v>
      </c>
      <c r="I337" s="33" t="s">
        <v>497</v>
      </c>
      <c r="J337" s="33"/>
      <c r="K337" s="33">
        <v>10</v>
      </c>
      <c r="L337" s="33" t="s">
        <v>467</v>
      </c>
    </row>
    <row r="338" s="20" customFormat="1" ht="33.75" spans="1:12">
      <c r="A338" s="33"/>
      <c r="B338" s="33"/>
      <c r="C338" s="35"/>
      <c r="D338" s="33"/>
      <c r="E338" s="33" t="s">
        <v>484</v>
      </c>
      <c r="F338" s="33" t="s">
        <v>484</v>
      </c>
      <c r="G338" s="33" t="s">
        <v>952</v>
      </c>
      <c r="H338" s="33" t="s">
        <v>649</v>
      </c>
      <c r="I338" s="33">
        <v>90</v>
      </c>
      <c r="J338" s="33" t="s">
        <v>933</v>
      </c>
      <c r="K338" s="33">
        <v>15</v>
      </c>
      <c r="L338" s="33" t="s">
        <v>467</v>
      </c>
    </row>
    <row r="339" s="20" customFormat="1" spans="1:12">
      <c r="A339" s="33" t="s">
        <v>953</v>
      </c>
      <c r="B339" s="33" t="s">
        <v>954</v>
      </c>
      <c r="C339" s="35">
        <v>7.52</v>
      </c>
      <c r="D339" s="33" t="s">
        <v>955</v>
      </c>
      <c r="E339" s="33" t="s">
        <v>461</v>
      </c>
      <c r="F339" s="124" t="s">
        <v>468</v>
      </c>
      <c r="G339" s="33" t="s">
        <v>956</v>
      </c>
      <c r="H339" s="125" t="s">
        <v>637</v>
      </c>
      <c r="I339" s="33">
        <v>2</v>
      </c>
      <c r="J339" s="33" t="s">
        <v>470</v>
      </c>
      <c r="K339" s="33">
        <v>10</v>
      </c>
      <c r="L339" s="33" t="s">
        <v>467</v>
      </c>
    </row>
    <row r="340" s="20" customFormat="1" spans="1:12">
      <c r="A340" s="33"/>
      <c r="B340" s="33"/>
      <c r="C340" s="35"/>
      <c r="D340" s="33"/>
      <c r="E340" s="33"/>
      <c r="F340" s="124" t="s">
        <v>468</v>
      </c>
      <c r="G340" s="33" t="s">
        <v>957</v>
      </c>
      <c r="H340" s="125" t="s">
        <v>637</v>
      </c>
      <c r="I340" s="33">
        <v>2</v>
      </c>
      <c r="J340" s="33" t="s">
        <v>470</v>
      </c>
      <c r="K340" s="33">
        <v>10</v>
      </c>
      <c r="L340" s="33" t="s">
        <v>467</v>
      </c>
    </row>
    <row r="341" s="20" customFormat="1" ht="22.5" spans="1:12">
      <c r="A341" s="33"/>
      <c r="B341" s="33"/>
      <c r="C341" s="35"/>
      <c r="D341" s="33"/>
      <c r="E341" s="33"/>
      <c r="F341" s="124" t="s">
        <v>468</v>
      </c>
      <c r="G341" s="33" t="s">
        <v>958</v>
      </c>
      <c r="H341" s="125" t="s">
        <v>637</v>
      </c>
      <c r="I341" s="33">
        <v>2</v>
      </c>
      <c r="J341" s="33" t="s">
        <v>470</v>
      </c>
      <c r="K341" s="33">
        <v>10</v>
      </c>
      <c r="L341" s="33" t="s">
        <v>467</v>
      </c>
    </row>
    <row r="342" s="20" customFormat="1" ht="22.5" spans="1:12">
      <c r="A342" s="33"/>
      <c r="B342" s="33"/>
      <c r="C342" s="35"/>
      <c r="D342" s="33"/>
      <c r="E342" s="33"/>
      <c r="F342" s="124" t="s">
        <v>461</v>
      </c>
      <c r="G342" s="33" t="s">
        <v>959</v>
      </c>
      <c r="H342" s="125" t="s">
        <v>637</v>
      </c>
      <c r="I342" s="33">
        <v>2</v>
      </c>
      <c r="J342" s="33" t="s">
        <v>470</v>
      </c>
      <c r="K342" s="33">
        <v>10</v>
      </c>
      <c r="L342" s="33" t="s">
        <v>467</v>
      </c>
    </row>
    <row r="343" s="20" customFormat="1" spans="1:12">
      <c r="A343" s="33"/>
      <c r="B343" s="33"/>
      <c r="C343" s="35"/>
      <c r="D343" s="33"/>
      <c r="E343" s="33"/>
      <c r="F343" s="124" t="s">
        <v>574</v>
      </c>
      <c r="G343" s="33" t="s">
        <v>574</v>
      </c>
      <c r="H343" s="125" t="s">
        <v>637</v>
      </c>
      <c r="I343" s="33">
        <v>1</v>
      </c>
      <c r="J343" s="33" t="s">
        <v>646</v>
      </c>
      <c r="K343" s="33">
        <v>10</v>
      </c>
      <c r="L343" s="33" t="s">
        <v>467</v>
      </c>
    </row>
    <row r="344" s="20" customFormat="1" ht="33.75" spans="1:12">
      <c r="A344" s="33"/>
      <c r="B344" s="33"/>
      <c r="C344" s="35"/>
      <c r="D344" s="33"/>
      <c r="E344" s="124" t="s">
        <v>476</v>
      </c>
      <c r="F344" s="33" t="s">
        <v>545</v>
      </c>
      <c r="G344" s="33" t="s">
        <v>960</v>
      </c>
      <c r="H344" s="126" t="s">
        <v>481</v>
      </c>
      <c r="I344" s="33" t="s">
        <v>961</v>
      </c>
      <c r="J344" s="33"/>
      <c r="K344" s="33">
        <v>10</v>
      </c>
      <c r="L344" s="33" t="s">
        <v>467</v>
      </c>
    </row>
    <row r="345" s="20" customFormat="1" spans="1:12">
      <c r="A345" s="33"/>
      <c r="B345" s="33"/>
      <c r="C345" s="35"/>
      <c r="D345" s="33"/>
      <c r="E345" s="101" t="s">
        <v>472</v>
      </c>
      <c r="F345" s="127" t="s">
        <v>668</v>
      </c>
      <c r="G345" s="102" t="s">
        <v>962</v>
      </c>
      <c r="H345" s="102" t="s">
        <v>643</v>
      </c>
      <c r="I345" s="102">
        <v>20000</v>
      </c>
      <c r="J345" s="102" t="s">
        <v>711</v>
      </c>
      <c r="K345" s="110">
        <v>5</v>
      </c>
      <c r="L345" s="102" t="s">
        <v>467</v>
      </c>
    </row>
    <row r="346" s="20" customFormat="1" spans="1:12">
      <c r="A346" s="33"/>
      <c r="B346" s="33"/>
      <c r="C346" s="35"/>
      <c r="D346" s="33"/>
      <c r="E346" s="104"/>
      <c r="F346" s="128"/>
      <c r="G346" s="102" t="s">
        <v>957</v>
      </c>
      <c r="H346" s="102" t="s">
        <v>643</v>
      </c>
      <c r="I346" s="102">
        <v>15200</v>
      </c>
      <c r="J346" s="102" t="s">
        <v>711</v>
      </c>
      <c r="K346" s="110">
        <v>5</v>
      </c>
      <c r="L346" s="102" t="s">
        <v>467</v>
      </c>
    </row>
    <row r="347" s="20" customFormat="1" ht="22.5" spans="1:12">
      <c r="A347" s="33"/>
      <c r="B347" s="33"/>
      <c r="C347" s="35"/>
      <c r="D347" s="33"/>
      <c r="E347" s="104"/>
      <c r="F347" s="128"/>
      <c r="G347" s="102" t="s">
        <v>958</v>
      </c>
      <c r="H347" s="102" t="s">
        <v>643</v>
      </c>
      <c r="I347" s="102">
        <v>10000</v>
      </c>
      <c r="J347" s="102" t="s">
        <v>711</v>
      </c>
      <c r="K347" s="110">
        <v>5</v>
      </c>
      <c r="L347" s="102" t="s">
        <v>467</v>
      </c>
    </row>
    <row r="348" s="20" customFormat="1" ht="22.5" spans="1:12">
      <c r="A348" s="33"/>
      <c r="B348" s="33"/>
      <c r="C348" s="35"/>
      <c r="D348" s="33"/>
      <c r="E348" s="129"/>
      <c r="F348" s="130"/>
      <c r="G348" s="102" t="s">
        <v>959</v>
      </c>
      <c r="H348" s="102" t="s">
        <v>643</v>
      </c>
      <c r="I348" s="102">
        <v>20000</v>
      </c>
      <c r="J348" s="102" t="s">
        <v>711</v>
      </c>
      <c r="K348" s="110">
        <v>5</v>
      </c>
      <c r="L348" s="102" t="s">
        <v>467</v>
      </c>
    </row>
    <row r="349" s="20" customFormat="1" spans="1:12">
      <c r="A349" s="33"/>
      <c r="B349" s="33"/>
      <c r="C349" s="35"/>
      <c r="D349" s="33"/>
      <c r="E349" s="124" t="s">
        <v>963</v>
      </c>
      <c r="F349" s="33" t="s">
        <v>964</v>
      </c>
      <c r="G349" s="33" t="s">
        <v>965</v>
      </c>
      <c r="H349" s="126" t="s">
        <v>649</v>
      </c>
      <c r="I349" s="33">
        <v>90</v>
      </c>
      <c r="J349" s="33" t="s">
        <v>466</v>
      </c>
      <c r="K349" s="33">
        <v>10</v>
      </c>
      <c r="L349" s="33" t="s">
        <v>467</v>
      </c>
    </row>
    <row r="350" s="20" customFormat="1" spans="1:12">
      <c r="A350" s="33" t="s">
        <v>966</v>
      </c>
      <c r="B350" s="33" t="s">
        <v>967</v>
      </c>
      <c r="C350" s="35">
        <v>10</v>
      </c>
      <c r="D350" s="33" t="s">
        <v>968</v>
      </c>
      <c r="E350" s="36" t="s">
        <v>461</v>
      </c>
      <c r="F350" s="131" t="s">
        <v>468</v>
      </c>
      <c r="G350" s="132" t="s">
        <v>701</v>
      </c>
      <c r="H350" s="133" t="s">
        <v>649</v>
      </c>
      <c r="I350" s="147">
        <v>311</v>
      </c>
      <c r="J350" s="137" t="s">
        <v>493</v>
      </c>
      <c r="K350" s="148">
        <v>10</v>
      </c>
      <c r="L350" s="32" t="s">
        <v>703</v>
      </c>
    </row>
    <row r="351" s="20" customFormat="1" spans="1:12">
      <c r="A351" s="33"/>
      <c r="B351" s="33"/>
      <c r="C351" s="35"/>
      <c r="D351" s="33"/>
      <c r="E351" s="36"/>
      <c r="F351" s="134"/>
      <c r="G351" s="132" t="s">
        <v>969</v>
      </c>
      <c r="H351" s="133" t="s">
        <v>649</v>
      </c>
      <c r="I351" s="147">
        <v>9</v>
      </c>
      <c r="J351" s="137" t="s">
        <v>970</v>
      </c>
      <c r="K351" s="148" t="s">
        <v>710</v>
      </c>
      <c r="L351" s="32"/>
    </row>
    <row r="352" s="20" customFormat="1" ht="45" spans="1:12">
      <c r="A352" s="33"/>
      <c r="B352" s="33"/>
      <c r="C352" s="35"/>
      <c r="D352" s="33"/>
      <c r="E352" s="36"/>
      <c r="F352" s="134"/>
      <c r="G352" s="132" t="s">
        <v>971</v>
      </c>
      <c r="H352" s="133" t="s">
        <v>649</v>
      </c>
      <c r="I352" s="132">
        <v>311</v>
      </c>
      <c r="J352" s="137" t="s">
        <v>493</v>
      </c>
      <c r="K352" s="148">
        <v>5</v>
      </c>
      <c r="L352" s="32" t="s">
        <v>703</v>
      </c>
    </row>
    <row r="353" s="20" customFormat="1" ht="33.75" spans="1:12">
      <c r="A353" s="33"/>
      <c r="B353" s="33"/>
      <c r="C353" s="35"/>
      <c r="D353" s="33"/>
      <c r="E353" s="36"/>
      <c r="F353" s="134"/>
      <c r="G353" s="132" t="s">
        <v>972</v>
      </c>
      <c r="H353" s="133" t="s">
        <v>649</v>
      </c>
      <c r="I353" s="147">
        <v>10000</v>
      </c>
      <c r="J353" s="137" t="s">
        <v>491</v>
      </c>
      <c r="K353" s="148">
        <v>5</v>
      </c>
      <c r="L353" s="32" t="s">
        <v>703</v>
      </c>
    </row>
    <row r="354" s="20" customFormat="1" ht="22.5" spans="1:12">
      <c r="A354" s="33"/>
      <c r="B354" s="33"/>
      <c r="C354" s="35"/>
      <c r="D354" s="33"/>
      <c r="E354" s="36"/>
      <c r="F354" s="134"/>
      <c r="G354" s="132" t="s">
        <v>721</v>
      </c>
      <c r="H354" s="133" t="s">
        <v>649</v>
      </c>
      <c r="I354" s="147">
        <v>311</v>
      </c>
      <c r="J354" s="137" t="s">
        <v>493</v>
      </c>
      <c r="K354" s="148">
        <v>5</v>
      </c>
      <c r="L354" s="32" t="s">
        <v>703</v>
      </c>
    </row>
    <row r="355" s="20" customFormat="1" ht="22.5" spans="1:12">
      <c r="A355" s="33"/>
      <c r="B355" s="33"/>
      <c r="C355" s="35"/>
      <c r="D355" s="33"/>
      <c r="E355" s="36"/>
      <c r="F355" s="134"/>
      <c r="G355" s="132" t="s">
        <v>731</v>
      </c>
      <c r="H355" s="135" t="s">
        <v>973</v>
      </c>
      <c r="I355" s="147">
        <v>100</v>
      </c>
      <c r="J355" s="149" t="s">
        <v>466</v>
      </c>
      <c r="K355" s="148">
        <v>5</v>
      </c>
      <c r="L355" s="32" t="s">
        <v>703</v>
      </c>
    </row>
    <row r="356" s="20" customFormat="1" ht="22.5" spans="1:12">
      <c r="A356" s="33"/>
      <c r="B356" s="33"/>
      <c r="C356" s="35"/>
      <c r="D356" s="33"/>
      <c r="E356" s="36"/>
      <c r="F356" s="134"/>
      <c r="G356" s="132" t="s">
        <v>731</v>
      </c>
      <c r="H356" s="135" t="s">
        <v>973</v>
      </c>
      <c r="I356" s="147">
        <v>100</v>
      </c>
      <c r="J356" s="149" t="s">
        <v>466</v>
      </c>
      <c r="K356" s="148">
        <v>5</v>
      </c>
      <c r="L356" s="32" t="s">
        <v>703</v>
      </c>
    </row>
    <row r="357" s="20" customFormat="1" ht="48" spans="1:12">
      <c r="A357" s="33"/>
      <c r="B357" s="33"/>
      <c r="C357" s="35"/>
      <c r="D357" s="33"/>
      <c r="E357" s="36"/>
      <c r="F357" s="136"/>
      <c r="G357" s="137" t="s">
        <v>974</v>
      </c>
      <c r="H357" s="133" t="s">
        <v>649</v>
      </c>
      <c r="I357" s="137">
        <v>311</v>
      </c>
      <c r="J357" s="137" t="s">
        <v>493</v>
      </c>
      <c r="K357" s="148">
        <v>5</v>
      </c>
      <c r="L357" s="32" t="s">
        <v>703</v>
      </c>
    </row>
    <row r="358" s="20" customFormat="1" ht="24" spans="1:12">
      <c r="A358" s="33"/>
      <c r="B358" s="33"/>
      <c r="C358" s="35"/>
      <c r="D358" s="33"/>
      <c r="E358" s="36"/>
      <c r="F358" s="131" t="s">
        <v>462</v>
      </c>
      <c r="G358" s="138" t="s">
        <v>975</v>
      </c>
      <c r="H358" s="139"/>
      <c r="I358" s="138">
        <v>100</v>
      </c>
      <c r="J358" s="150" t="s">
        <v>466</v>
      </c>
      <c r="K358" s="151" t="s">
        <v>710</v>
      </c>
      <c r="L358" s="32" t="s">
        <v>703</v>
      </c>
    </row>
    <row r="359" s="20" customFormat="1" ht="24" spans="1:12">
      <c r="A359" s="33"/>
      <c r="B359" s="33"/>
      <c r="C359" s="35"/>
      <c r="D359" s="33"/>
      <c r="E359" s="36"/>
      <c r="F359" s="134"/>
      <c r="G359" s="138" t="s">
        <v>728</v>
      </c>
      <c r="H359" s="133" t="s">
        <v>649</v>
      </c>
      <c r="I359" s="152">
        <v>95</v>
      </c>
      <c r="J359" s="153" t="s">
        <v>466</v>
      </c>
      <c r="K359" s="151">
        <v>5</v>
      </c>
      <c r="L359" s="32" t="s">
        <v>703</v>
      </c>
    </row>
    <row r="360" s="20" customFormat="1" ht="24" spans="1:12">
      <c r="A360" s="33"/>
      <c r="B360" s="33"/>
      <c r="C360" s="35"/>
      <c r="D360" s="33"/>
      <c r="E360" s="36"/>
      <c r="F360" s="136"/>
      <c r="G360" s="138" t="s">
        <v>976</v>
      </c>
      <c r="H360" s="133" t="s">
        <v>649</v>
      </c>
      <c r="I360" s="138">
        <v>95</v>
      </c>
      <c r="J360" s="153" t="s">
        <v>466</v>
      </c>
      <c r="K360" s="151">
        <v>5</v>
      </c>
      <c r="L360" s="32" t="s">
        <v>703</v>
      </c>
    </row>
    <row r="361" s="20" customFormat="1" spans="1:12">
      <c r="A361" s="33"/>
      <c r="B361" s="33"/>
      <c r="C361" s="35"/>
      <c r="D361" s="33"/>
      <c r="E361" s="36"/>
      <c r="F361" s="131" t="s">
        <v>574</v>
      </c>
      <c r="G361" s="140" t="s">
        <v>744</v>
      </c>
      <c r="H361" s="141"/>
      <c r="I361" s="140">
        <v>1</v>
      </c>
      <c r="J361" s="154" t="s">
        <v>646</v>
      </c>
      <c r="K361" s="155" t="s">
        <v>710</v>
      </c>
      <c r="L361" s="32" t="s">
        <v>703</v>
      </c>
    </row>
    <row r="362" s="20" customFormat="1" ht="24" spans="1:12">
      <c r="A362" s="33"/>
      <c r="B362" s="33"/>
      <c r="C362" s="35"/>
      <c r="D362" s="33"/>
      <c r="E362" s="36"/>
      <c r="F362" s="134"/>
      <c r="G362" s="140" t="s">
        <v>731</v>
      </c>
      <c r="H362" s="141"/>
      <c r="I362" s="140">
        <v>100</v>
      </c>
      <c r="J362" s="154" t="s">
        <v>466</v>
      </c>
      <c r="K362" s="155">
        <v>5</v>
      </c>
      <c r="L362" s="32" t="s">
        <v>703</v>
      </c>
    </row>
    <row r="363" s="20" customFormat="1" ht="24" spans="1:12">
      <c r="A363" s="33"/>
      <c r="B363" s="33"/>
      <c r="C363" s="35"/>
      <c r="D363" s="33"/>
      <c r="E363" s="36"/>
      <c r="F363" s="136"/>
      <c r="G363" s="140" t="s">
        <v>732</v>
      </c>
      <c r="H363" s="133" t="s">
        <v>649</v>
      </c>
      <c r="I363" s="140">
        <v>5</v>
      </c>
      <c r="J363" s="156" t="s">
        <v>493</v>
      </c>
      <c r="K363" s="157">
        <v>5</v>
      </c>
      <c r="L363" s="32" t="s">
        <v>703</v>
      </c>
    </row>
    <row r="364" s="20" customFormat="1" ht="24" spans="1:12">
      <c r="A364" s="33"/>
      <c r="B364" s="33"/>
      <c r="C364" s="35"/>
      <c r="D364" s="33"/>
      <c r="E364" s="36" t="s">
        <v>472</v>
      </c>
      <c r="F364" s="142" t="s">
        <v>668</v>
      </c>
      <c r="G364" s="143" t="s">
        <v>652</v>
      </c>
      <c r="H364" s="135" t="s">
        <v>973</v>
      </c>
      <c r="I364" s="143">
        <v>10</v>
      </c>
      <c r="J364" s="158" t="s">
        <v>475</v>
      </c>
      <c r="K364" s="157">
        <v>5</v>
      </c>
      <c r="L364" s="32" t="s">
        <v>703</v>
      </c>
    </row>
    <row r="365" s="20" customFormat="1" ht="60" spans="1:12">
      <c r="A365" s="33"/>
      <c r="B365" s="33"/>
      <c r="C365" s="35"/>
      <c r="D365" s="33"/>
      <c r="E365" s="36" t="s">
        <v>476</v>
      </c>
      <c r="F365" s="131" t="s">
        <v>495</v>
      </c>
      <c r="G365" s="144" t="s">
        <v>977</v>
      </c>
      <c r="H365" s="145" t="s">
        <v>481</v>
      </c>
      <c r="I365" s="144" t="s">
        <v>978</v>
      </c>
      <c r="J365" s="159" t="s">
        <v>866</v>
      </c>
      <c r="K365" s="155">
        <v>5</v>
      </c>
      <c r="L365" s="32" t="s">
        <v>703</v>
      </c>
    </row>
    <row r="366" s="20" customFormat="1" ht="36" spans="1:12">
      <c r="A366" s="33"/>
      <c r="B366" s="33"/>
      <c r="C366" s="35"/>
      <c r="D366" s="33"/>
      <c r="E366" s="36"/>
      <c r="F366" s="136"/>
      <c r="G366" s="144" t="s">
        <v>979</v>
      </c>
      <c r="H366" s="145" t="s">
        <v>481</v>
      </c>
      <c r="I366" s="144" t="s">
        <v>978</v>
      </c>
      <c r="J366" s="159" t="s">
        <v>866</v>
      </c>
      <c r="K366" s="155">
        <v>5</v>
      </c>
      <c r="L366" s="32" t="s">
        <v>703</v>
      </c>
    </row>
    <row r="367" s="20" customFormat="1" ht="60" spans="1:12">
      <c r="A367" s="33"/>
      <c r="B367" s="33"/>
      <c r="C367" s="35"/>
      <c r="D367" s="33"/>
      <c r="E367" s="36"/>
      <c r="F367" s="146" t="s">
        <v>980</v>
      </c>
      <c r="G367" s="137" t="s">
        <v>981</v>
      </c>
      <c r="H367" s="36" t="s">
        <v>481</v>
      </c>
      <c r="I367" s="144" t="s">
        <v>978</v>
      </c>
      <c r="J367" s="156" t="s">
        <v>982</v>
      </c>
      <c r="K367" s="157">
        <v>5</v>
      </c>
      <c r="L367" s="32" t="s">
        <v>703</v>
      </c>
    </row>
    <row r="368" s="20" customFormat="1" ht="36" spans="1:12">
      <c r="A368" s="33"/>
      <c r="B368" s="33"/>
      <c r="C368" s="35"/>
      <c r="D368" s="33"/>
      <c r="E368" s="36" t="s">
        <v>484</v>
      </c>
      <c r="F368" s="146" t="s">
        <v>484</v>
      </c>
      <c r="G368" s="137" t="s">
        <v>983</v>
      </c>
      <c r="H368" s="133" t="s">
        <v>649</v>
      </c>
      <c r="I368" s="137">
        <v>90</v>
      </c>
      <c r="J368" s="156" t="s">
        <v>466</v>
      </c>
      <c r="K368" s="157">
        <v>5</v>
      </c>
      <c r="L368" s="32" t="s">
        <v>703</v>
      </c>
    </row>
  </sheetData>
  <mergeCells count="174">
    <mergeCell ref="A2:L2"/>
    <mergeCell ref="D3:F3"/>
    <mergeCell ref="J3:L3"/>
    <mergeCell ref="A5:A11"/>
    <mergeCell ref="A12:A17"/>
    <mergeCell ref="A18:A29"/>
    <mergeCell ref="A30:A40"/>
    <mergeCell ref="A41:A51"/>
    <mergeCell ref="A52:A59"/>
    <mergeCell ref="A60:A70"/>
    <mergeCell ref="A71:A76"/>
    <mergeCell ref="A77:A85"/>
    <mergeCell ref="A86:A92"/>
    <mergeCell ref="A93:A98"/>
    <mergeCell ref="A99:A106"/>
    <mergeCell ref="A107:A114"/>
    <mergeCell ref="A115:A122"/>
    <mergeCell ref="A123:A130"/>
    <mergeCell ref="A131:A154"/>
    <mergeCell ref="A155:A164"/>
    <mergeCell ref="A165:A178"/>
    <mergeCell ref="A179:A183"/>
    <mergeCell ref="A184:A188"/>
    <mergeCell ref="A189:A193"/>
    <mergeCell ref="A194:A198"/>
    <mergeCell ref="A199:A203"/>
    <mergeCell ref="A204:A234"/>
    <mergeCell ref="A235:A240"/>
    <mergeCell ref="A241:A251"/>
    <mergeCell ref="A252:A261"/>
    <mergeCell ref="A262:A268"/>
    <mergeCell ref="A269:A275"/>
    <mergeCell ref="A276:A281"/>
    <mergeCell ref="A282:A286"/>
    <mergeCell ref="A287:A293"/>
    <mergeCell ref="A294:A300"/>
    <mergeCell ref="A301:A308"/>
    <mergeCell ref="A309:A321"/>
    <mergeCell ref="A322:A331"/>
    <mergeCell ref="A332:A338"/>
    <mergeCell ref="A339:A349"/>
    <mergeCell ref="A350:A368"/>
    <mergeCell ref="B5:B11"/>
    <mergeCell ref="B12:B17"/>
    <mergeCell ref="B18:B29"/>
    <mergeCell ref="B30:B40"/>
    <mergeCell ref="B41:B51"/>
    <mergeCell ref="B52:B59"/>
    <mergeCell ref="B60:B70"/>
    <mergeCell ref="B71:B76"/>
    <mergeCell ref="B77:B85"/>
    <mergeCell ref="B86:B92"/>
    <mergeCell ref="B93:B98"/>
    <mergeCell ref="B99:B106"/>
    <mergeCell ref="B107:B114"/>
    <mergeCell ref="B115:B122"/>
    <mergeCell ref="B123:B130"/>
    <mergeCell ref="B131:B154"/>
    <mergeCell ref="B155:B164"/>
    <mergeCell ref="B165:B178"/>
    <mergeCell ref="B179:B183"/>
    <mergeCell ref="B184:B188"/>
    <mergeCell ref="B189:B193"/>
    <mergeCell ref="B194:B198"/>
    <mergeCell ref="B199:B203"/>
    <mergeCell ref="B204:B214"/>
    <mergeCell ref="B215:B225"/>
    <mergeCell ref="B226:B234"/>
    <mergeCell ref="B235:B240"/>
    <mergeCell ref="B241:B251"/>
    <mergeCell ref="B252:B261"/>
    <mergeCell ref="B262:B268"/>
    <mergeCell ref="B269:B275"/>
    <mergeCell ref="B276:B281"/>
    <mergeCell ref="B282:B286"/>
    <mergeCell ref="B287:B293"/>
    <mergeCell ref="B294:B300"/>
    <mergeCell ref="B301:B308"/>
    <mergeCell ref="B309:B321"/>
    <mergeCell ref="B322:B331"/>
    <mergeCell ref="B332:B338"/>
    <mergeCell ref="B339:B349"/>
    <mergeCell ref="B350:B368"/>
    <mergeCell ref="C5:C11"/>
    <mergeCell ref="C12:C17"/>
    <mergeCell ref="C18:C29"/>
    <mergeCell ref="C30:C40"/>
    <mergeCell ref="C41:C51"/>
    <mergeCell ref="C52:C59"/>
    <mergeCell ref="C60:C70"/>
    <mergeCell ref="C71:C76"/>
    <mergeCell ref="C77:C85"/>
    <mergeCell ref="C86:C92"/>
    <mergeCell ref="C93:C98"/>
    <mergeCell ref="C99:C106"/>
    <mergeCell ref="C107:C114"/>
    <mergeCell ref="C115:C122"/>
    <mergeCell ref="C123:C130"/>
    <mergeCell ref="C131:C154"/>
    <mergeCell ref="C155:C164"/>
    <mergeCell ref="C165:C178"/>
    <mergeCell ref="C179:C183"/>
    <mergeCell ref="C184:C188"/>
    <mergeCell ref="C189:C193"/>
    <mergeCell ref="C194:C198"/>
    <mergeCell ref="C199:C203"/>
    <mergeCell ref="C204:C214"/>
    <mergeCell ref="C215:C225"/>
    <mergeCell ref="C226:C234"/>
    <mergeCell ref="C235:C240"/>
    <mergeCell ref="C241:C251"/>
    <mergeCell ref="C252:C261"/>
    <mergeCell ref="C262:C268"/>
    <mergeCell ref="C269:C275"/>
    <mergeCell ref="C276:C281"/>
    <mergeCell ref="C282:C286"/>
    <mergeCell ref="C287:C293"/>
    <mergeCell ref="C294:C300"/>
    <mergeCell ref="C301:C308"/>
    <mergeCell ref="C309:C321"/>
    <mergeCell ref="C322:C331"/>
    <mergeCell ref="C332:C338"/>
    <mergeCell ref="C339:C349"/>
    <mergeCell ref="C350:C368"/>
    <mergeCell ref="D5:D11"/>
    <mergeCell ref="D12:D17"/>
    <mergeCell ref="D18:D29"/>
    <mergeCell ref="D30:D40"/>
    <mergeCell ref="D41:D51"/>
    <mergeCell ref="D52:D59"/>
    <mergeCell ref="D60:D70"/>
    <mergeCell ref="D71:D76"/>
    <mergeCell ref="D77:D85"/>
    <mergeCell ref="D86:D92"/>
    <mergeCell ref="D93:D98"/>
    <mergeCell ref="D99:D106"/>
    <mergeCell ref="D107:D114"/>
    <mergeCell ref="D115:D122"/>
    <mergeCell ref="D123:D130"/>
    <mergeCell ref="D131:D154"/>
    <mergeCell ref="D155:D164"/>
    <mergeCell ref="D165:D178"/>
    <mergeCell ref="D179:D183"/>
    <mergeCell ref="D184:D188"/>
    <mergeCell ref="D189:D193"/>
    <mergeCell ref="D194:D198"/>
    <mergeCell ref="D199:D203"/>
    <mergeCell ref="D204:D214"/>
    <mergeCell ref="D215:D225"/>
    <mergeCell ref="D226:D234"/>
    <mergeCell ref="D235:D240"/>
    <mergeCell ref="D241:D251"/>
    <mergeCell ref="D252:D261"/>
    <mergeCell ref="D262:D268"/>
    <mergeCell ref="D269:D275"/>
    <mergeCell ref="D276:D281"/>
    <mergeCell ref="D282:D286"/>
    <mergeCell ref="D287:D293"/>
    <mergeCell ref="D294:D300"/>
    <mergeCell ref="D301:D308"/>
    <mergeCell ref="D309:D321"/>
    <mergeCell ref="D322:D331"/>
    <mergeCell ref="D332:D338"/>
    <mergeCell ref="D339:D349"/>
    <mergeCell ref="D350:D368"/>
    <mergeCell ref="E339:E343"/>
    <mergeCell ref="E345:E348"/>
    <mergeCell ref="E350:E363"/>
    <mergeCell ref="E365:E367"/>
    <mergeCell ref="F345:F348"/>
    <mergeCell ref="F350:F357"/>
    <mergeCell ref="F358:F360"/>
    <mergeCell ref="F361:F363"/>
    <mergeCell ref="F365:F36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workbookViewId="0">
      <selection activeCell="J11" sqref="J11"/>
    </sheetView>
  </sheetViews>
  <sheetFormatPr defaultColWidth="9" defaultRowHeight="14.25"/>
  <cols>
    <col min="1" max="1" width="16" style="5" customWidth="1"/>
    <col min="2" max="2" width="17.375" style="5" customWidth="1"/>
    <col min="3" max="6" width="13.25" style="5" customWidth="1"/>
    <col min="7" max="7" width="12.875" style="5" customWidth="1"/>
    <col min="8" max="8" width="26" style="5" customWidth="1"/>
    <col min="9" max="10" width="9" style="5"/>
    <col min="11" max="11" width="9" style="6"/>
    <col min="12" max="16384" width="9" style="5"/>
  </cols>
  <sheetData>
    <row r="1" s="1" customFormat="1" ht="23" customHeight="1" spans="1:11">
      <c r="A1" s="7" t="s">
        <v>984</v>
      </c>
      <c r="K1" s="6"/>
    </row>
    <row r="2" s="2" customFormat="1" ht="60" customHeight="1" spans="1:11">
      <c r="A2" s="8" t="s">
        <v>985</v>
      </c>
      <c r="B2" s="8"/>
      <c r="C2" s="8"/>
      <c r="D2" s="8"/>
      <c r="E2" s="8"/>
      <c r="F2" s="8"/>
      <c r="G2" s="8"/>
      <c r="H2" s="8"/>
      <c r="K2" s="6"/>
    </row>
    <row r="3" s="3" customFormat="1" ht="24" customHeight="1" spans="1:11">
      <c r="A3" s="9" t="s">
        <v>986</v>
      </c>
      <c r="B3" s="9"/>
      <c r="C3" s="9"/>
      <c r="D3" s="9"/>
      <c r="E3" s="9"/>
      <c r="F3" s="9"/>
      <c r="G3" s="9"/>
      <c r="H3" s="9"/>
      <c r="K3" s="6"/>
    </row>
    <row r="4" s="4" customFormat="1" ht="22" customHeight="1" spans="1:11">
      <c r="A4" s="10" t="s">
        <v>987</v>
      </c>
      <c r="B4" s="10"/>
      <c r="C4" s="10"/>
      <c r="D4" s="11" t="s">
        <v>446</v>
      </c>
      <c r="E4" s="10"/>
      <c r="F4" s="10"/>
      <c r="G4" s="10"/>
      <c r="H4" s="10"/>
      <c r="K4" s="6"/>
    </row>
    <row r="5" s="4" customFormat="1" ht="22" customHeight="1" spans="1:11">
      <c r="A5" s="10" t="s">
        <v>988</v>
      </c>
      <c r="B5" s="10" t="s">
        <v>989</v>
      </c>
      <c r="C5" s="10"/>
      <c r="D5" s="10" t="s">
        <v>990</v>
      </c>
      <c r="E5" s="10"/>
      <c r="F5" s="10"/>
      <c r="G5" s="10"/>
      <c r="H5" s="10"/>
      <c r="K5" s="6"/>
    </row>
    <row r="6" s="4" customFormat="1" ht="22" customHeight="1" spans="1:11">
      <c r="A6" s="10"/>
      <c r="B6" s="12" t="s">
        <v>991</v>
      </c>
      <c r="C6" s="13"/>
      <c r="D6" s="14" t="s">
        <v>992</v>
      </c>
      <c r="E6" s="14"/>
      <c r="F6" s="14"/>
      <c r="G6" s="14"/>
      <c r="H6" s="14"/>
      <c r="K6" s="6"/>
    </row>
    <row r="7" s="4" customFormat="1" ht="22" customHeight="1" spans="1:11">
      <c r="A7" s="10"/>
      <c r="B7" s="12" t="s">
        <v>993</v>
      </c>
      <c r="C7" s="13"/>
      <c r="D7" s="14" t="s">
        <v>994</v>
      </c>
      <c r="E7" s="14"/>
      <c r="F7" s="14"/>
      <c r="G7" s="14"/>
      <c r="H7" s="14"/>
      <c r="K7" s="6"/>
    </row>
    <row r="8" s="4" customFormat="1" ht="22" customHeight="1" spans="1:11">
      <c r="A8" s="10"/>
      <c r="B8" s="12" t="s">
        <v>995</v>
      </c>
      <c r="C8" s="13"/>
      <c r="D8" s="14" t="s">
        <v>996</v>
      </c>
      <c r="E8" s="14"/>
      <c r="F8" s="14"/>
      <c r="G8" s="14"/>
      <c r="H8" s="14"/>
      <c r="K8" s="6"/>
    </row>
    <row r="9" s="4" customFormat="1" ht="33" customHeight="1" spans="1:11">
      <c r="A9" s="10"/>
      <c r="B9" s="12" t="s">
        <v>911</v>
      </c>
      <c r="C9" s="13"/>
      <c r="D9" s="14" t="s">
        <v>997</v>
      </c>
      <c r="E9" s="14"/>
      <c r="F9" s="14"/>
      <c r="G9" s="14"/>
      <c r="H9" s="14"/>
      <c r="K9" s="6"/>
    </row>
    <row r="10" s="4" customFormat="1" ht="75" customHeight="1" spans="1:11">
      <c r="A10" s="10"/>
      <c r="B10" s="12" t="s">
        <v>998</v>
      </c>
      <c r="C10" s="13"/>
      <c r="D10" s="14" t="s">
        <v>999</v>
      </c>
      <c r="E10" s="14"/>
      <c r="F10" s="14"/>
      <c r="G10" s="14"/>
      <c r="H10" s="14"/>
      <c r="K10" s="6"/>
    </row>
    <row r="11" s="4" customFormat="1" ht="81" customHeight="1" spans="1:11">
      <c r="A11" s="10"/>
      <c r="B11" s="12" t="s">
        <v>1000</v>
      </c>
      <c r="C11" s="13"/>
      <c r="D11" s="14" t="s">
        <v>1001</v>
      </c>
      <c r="E11" s="14"/>
      <c r="F11" s="14"/>
      <c r="G11" s="14"/>
      <c r="H11" s="14"/>
      <c r="K11" s="6"/>
    </row>
    <row r="12" s="4" customFormat="1" ht="79" customHeight="1" spans="1:11">
      <c r="A12" s="10"/>
      <c r="B12" s="12" t="s">
        <v>1002</v>
      </c>
      <c r="C12" s="13"/>
      <c r="D12" s="14" t="s">
        <v>1003</v>
      </c>
      <c r="E12" s="14"/>
      <c r="F12" s="14"/>
      <c r="G12" s="14"/>
      <c r="H12" s="14"/>
      <c r="K12" s="6"/>
    </row>
    <row r="13" s="4" customFormat="1" ht="27" customHeight="1" spans="1:11">
      <c r="A13" s="10"/>
      <c r="B13" s="12" t="s">
        <v>1004</v>
      </c>
      <c r="C13" s="13"/>
      <c r="D13" s="14" t="s">
        <v>1005</v>
      </c>
      <c r="E13" s="14"/>
      <c r="F13" s="14"/>
      <c r="G13" s="14"/>
      <c r="H13" s="14"/>
      <c r="K13" s="6"/>
    </row>
    <row r="14" s="4" customFormat="1" ht="37" customHeight="1" spans="1:11">
      <c r="A14" s="10"/>
      <c r="B14" s="10" t="s">
        <v>1006</v>
      </c>
      <c r="C14" s="10"/>
      <c r="D14" s="14" t="s">
        <v>1007</v>
      </c>
      <c r="E14" s="14"/>
      <c r="F14" s="14"/>
      <c r="G14" s="14"/>
      <c r="H14" s="14"/>
      <c r="K14" s="6"/>
    </row>
    <row r="15" s="4" customFormat="1" ht="22" customHeight="1" spans="1:11">
      <c r="A15" s="10"/>
      <c r="B15" s="10" t="s">
        <v>586</v>
      </c>
      <c r="C15" s="10"/>
      <c r="D15" s="14" t="s">
        <v>1008</v>
      </c>
      <c r="E15" s="14"/>
      <c r="F15" s="14"/>
      <c r="G15" s="14"/>
      <c r="H15" s="14"/>
      <c r="K15" s="6"/>
    </row>
    <row r="16" s="4" customFormat="1" ht="22" customHeight="1" spans="1:11">
      <c r="A16" s="10"/>
      <c r="B16" s="10" t="s">
        <v>1009</v>
      </c>
      <c r="C16" s="10"/>
      <c r="D16" s="10"/>
      <c r="E16" s="10"/>
      <c r="F16" s="10" t="s">
        <v>1010</v>
      </c>
      <c r="G16" s="10" t="s">
        <v>1011</v>
      </c>
      <c r="H16" s="10" t="s">
        <v>1012</v>
      </c>
      <c r="K16" s="6"/>
    </row>
    <row r="17" s="4" customFormat="1" ht="22" customHeight="1" spans="1:11">
      <c r="A17" s="10"/>
      <c r="B17" s="10"/>
      <c r="C17" s="10"/>
      <c r="D17" s="10"/>
      <c r="E17" s="10"/>
      <c r="F17" s="15">
        <v>1457.37</v>
      </c>
      <c r="G17" s="15">
        <v>1457.37</v>
      </c>
      <c r="H17" s="15">
        <v>0</v>
      </c>
      <c r="K17" s="6"/>
    </row>
    <row r="18" s="4" customFormat="1" ht="22" customHeight="1" spans="1:11">
      <c r="A18" s="10" t="s">
        <v>1013</v>
      </c>
      <c r="B18" s="14"/>
      <c r="C18" s="14"/>
      <c r="D18" s="14"/>
      <c r="E18" s="14"/>
      <c r="F18" s="14"/>
      <c r="G18" s="14"/>
      <c r="H18" s="14"/>
      <c r="K18" s="6"/>
    </row>
    <row r="19" s="4" customFormat="1" ht="22" customHeight="1" spans="1:11">
      <c r="A19" s="10" t="s">
        <v>1014</v>
      </c>
      <c r="B19" s="10" t="s">
        <v>451</v>
      </c>
      <c r="C19" s="10" t="s">
        <v>452</v>
      </c>
      <c r="D19" s="10"/>
      <c r="E19" s="10" t="s">
        <v>453</v>
      </c>
      <c r="F19" s="10"/>
      <c r="G19" s="10" t="s">
        <v>1015</v>
      </c>
      <c r="H19" s="10"/>
      <c r="K19" s="6"/>
    </row>
    <row r="20" s="4" customFormat="1" ht="22" customHeight="1" spans="1:11">
      <c r="A20" s="10"/>
      <c r="B20" s="14" t="s">
        <v>461</v>
      </c>
      <c r="C20" s="14" t="s">
        <v>468</v>
      </c>
      <c r="D20" s="14"/>
      <c r="E20" s="14" t="s">
        <v>1016</v>
      </c>
      <c r="F20" s="14"/>
      <c r="G20" s="14" t="s">
        <v>1017</v>
      </c>
      <c r="H20" s="14"/>
      <c r="K20" s="6"/>
    </row>
    <row r="21" s="4" customFormat="1" ht="22" customHeight="1" spans="1:11">
      <c r="A21" s="10"/>
      <c r="B21" s="14"/>
      <c r="C21" s="14" t="s">
        <v>574</v>
      </c>
      <c r="D21" s="14"/>
      <c r="E21" s="14" t="s">
        <v>1018</v>
      </c>
      <c r="F21" s="14"/>
      <c r="G21" s="14" t="s">
        <v>1019</v>
      </c>
      <c r="H21" s="14"/>
      <c r="K21" s="6"/>
    </row>
    <row r="22" s="4" customFormat="1" ht="22" customHeight="1" spans="1:11">
      <c r="A22" s="10"/>
      <c r="B22" s="14"/>
      <c r="C22" s="14" t="s">
        <v>462</v>
      </c>
      <c r="D22" s="14"/>
      <c r="E22" s="14" t="s">
        <v>1020</v>
      </c>
      <c r="F22" s="14"/>
      <c r="G22" s="14" t="s">
        <v>1021</v>
      </c>
      <c r="H22" s="14"/>
      <c r="K22" s="6"/>
    </row>
    <row r="23" s="4" customFormat="1" ht="43" customHeight="1" spans="1:11">
      <c r="A23" s="10"/>
      <c r="B23" s="14"/>
      <c r="C23" s="14" t="s">
        <v>477</v>
      </c>
      <c r="D23" s="14"/>
      <c r="E23" s="14" t="s">
        <v>1022</v>
      </c>
      <c r="F23" s="14"/>
      <c r="G23" s="14" t="s">
        <v>1023</v>
      </c>
      <c r="H23" s="14"/>
      <c r="K23" s="6"/>
    </row>
    <row r="24" s="4" customFormat="1" ht="22" customHeight="1" spans="1:11">
      <c r="A24" s="10"/>
      <c r="B24" s="14"/>
      <c r="C24" s="14" t="s">
        <v>495</v>
      </c>
      <c r="D24" s="14"/>
      <c r="E24" s="14" t="s">
        <v>1024</v>
      </c>
      <c r="F24" s="14"/>
      <c r="G24" s="14" t="s">
        <v>1025</v>
      </c>
      <c r="H24" s="14"/>
      <c r="K24" s="6"/>
    </row>
    <row r="25" s="4" customFormat="1" ht="29" customHeight="1" spans="1:11">
      <c r="A25" s="10"/>
      <c r="B25" s="14"/>
      <c r="C25" s="14" t="s">
        <v>495</v>
      </c>
      <c r="D25" s="14"/>
      <c r="E25" s="14" t="s">
        <v>1026</v>
      </c>
      <c r="F25" s="14"/>
      <c r="G25" s="14" t="s">
        <v>1027</v>
      </c>
      <c r="H25" s="14"/>
      <c r="K25" s="6"/>
    </row>
    <row r="26" s="4" customFormat="1" ht="51" customHeight="1" spans="1:11">
      <c r="A26" s="10"/>
      <c r="B26" s="14"/>
      <c r="C26" s="14" t="s">
        <v>495</v>
      </c>
      <c r="D26" s="14"/>
      <c r="E26" s="14" t="s">
        <v>1028</v>
      </c>
      <c r="F26" s="14"/>
      <c r="G26" s="14" t="s">
        <v>1027</v>
      </c>
      <c r="H26" s="14"/>
      <c r="K26" s="6"/>
    </row>
    <row r="27" s="4" customFormat="1" ht="29" customHeight="1" spans="1:11">
      <c r="A27" s="10"/>
      <c r="B27" s="14"/>
      <c r="C27" s="14" t="s">
        <v>511</v>
      </c>
      <c r="D27" s="14"/>
      <c r="E27" s="14" t="s">
        <v>1029</v>
      </c>
      <c r="F27" s="14"/>
      <c r="G27" s="14" t="s">
        <v>1027</v>
      </c>
      <c r="H27" s="14"/>
      <c r="K27" s="6"/>
    </row>
    <row r="28" s="4" customFormat="1" ht="40" customHeight="1" spans="1:11">
      <c r="A28" s="10"/>
      <c r="B28" s="14"/>
      <c r="C28" s="14" t="s">
        <v>511</v>
      </c>
      <c r="D28" s="14"/>
      <c r="E28" s="14" t="s">
        <v>1030</v>
      </c>
      <c r="F28" s="14"/>
      <c r="G28" s="14" t="s">
        <v>547</v>
      </c>
      <c r="H28" s="14"/>
      <c r="K28" s="6"/>
    </row>
    <row r="29" s="4" customFormat="1" ht="29" customHeight="1" spans="1:11">
      <c r="A29" s="10"/>
      <c r="B29" s="14"/>
      <c r="C29" s="14" t="s">
        <v>511</v>
      </c>
      <c r="D29" s="14"/>
      <c r="E29" s="14" t="s">
        <v>1031</v>
      </c>
      <c r="F29" s="14"/>
      <c r="G29" s="14" t="s">
        <v>1027</v>
      </c>
      <c r="H29" s="14"/>
      <c r="K29" s="6"/>
    </row>
    <row r="30" s="4" customFormat="1" ht="29" customHeight="1" spans="1:11">
      <c r="A30" s="10"/>
      <c r="B30" s="14"/>
      <c r="C30" s="14" t="s">
        <v>484</v>
      </c>
      <c r="D30" s="14"/>
      <c r="E30" s="14" t="s">
        <v>514</v>
      </c>
      <c r="F30" s="14"/>
      <c r="G30" s="14" t="s">
        <v>1032</v>
      </c>
      <c r="H30" s="14"/>
      <c r="K30" s="6"/>
    </row>
    <row r="31" s="4" customFormat="1" ht="29" customHeight="1" spans="1:11">
      <c r="A31" s="10"/>
      <c r="B31" s="14"/>
      <c r="C31" s="14" t="s">
        <v>484</v>
      </c>
      <c r="D31" s="14"/>
      <c r="E31" s="14" t="s">
        <v>1033</v>
      </c>
      <c r="F31" s="14"/>
      <c r="G31" s="14" t="s">
        <v>1032</v>
      </c>
      <c r="H31" s="14"/>
      <c r="K31" s="6"/>
    </row>
    <row r="32" s="4" customFormat="1" ht="29" customHeight="1" spans="1:11">
      <c r="A32" s="10"/>
      <c r="B32" s="14"/>
      <c r="C32" s="14" t="s">
        <v>484</v>
      </c>
      <c r="D32" s="14"/>
      <c r="E32" s="14" t="s">
        <v>485</v>
      </c>
      <c r="F32" s="14"/>
      <c r="G32" s="14" t="s">
        <v>1032</v>
      </c>
      <c r="H32" s="14"/>
      <c r="K32" s="6"/>
    </row>
    <row r="33" s="4" customFormat="1" ht="22" customHeight="1" spans="1:11">
      <c r="A33" s="10"/>
      <c r="B33" s="14"/>
      <c r="C33" s="14" t="s">
        <v>484</v>
      </c>
      <c r="D33" s="14"/>
      <c r="E33" s="14" t="s">
        <v>1034</v>
      </c>
      <c r="F33" s="14"/>
      <c r="G33" s="14" t="s">
        <v>1032</v>
      </c>
      <c r="H33" s="14"/>
      <c r="K33" s="6"/>
    </row>
    <row r="34" s="4" customFormat="1" spans="11:11">
      <c r="K34" s="6"/>
    </row>
    <row r="35" s="4" customFormat="1" spans="11:11">
      <c r="K35" s="6"/>
    </row>
  </sheetData>
  <mergeCells count="76">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B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A5:A17"/>
    <mergeCell ref="A19:A33"/>
    <mergeCell ref="B20:B33"/>
    <mergeCell ref="B16:E1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zoomScale="90" zoomScaleNormal="90" workbookViewId="0">
      <pane ySplit="5" topLeftCell="A20" activePane="bottomLeft" state="frozen"/>
      <selection/>
      <selection pane="bottomLeft" activeCell="E18" sqref="E18"/>
    </sheetView>
  </sheetViews>
  <sheetFormatPr defaultColWidth="10" defaultRowHeight="13.5" outlineLevelCol="5"/>
  <cols>
    <col min="1" max="1" width="1.53333333333333" customWidth="1"/>
    <col min="2" max="2" width="41.025" customWidth="1"/>
    <col min="3" max="3" width="16.4083333333333" customWidth="1"/>
    <col min="4" max="4" width="41.025" customWidth="1"/>
    <col min="5" max="5" width="16.4083333333333" customWidth="1"/>
    <col min="6" max="6" width="1.53333333333333" customWidth="1"/>
    <col min="7" max="10" width="9.76666666666667" customWidth="1"/>
  </cols>
  <sheetData>
    <row r="1" ht="14.2" customHeight="1" spans="1:6">
      <c r="A1" s="207"/>
      <c r="B1" s="161"/>
      <c r="C1" s="185"/>
      <c r="D1" s="208"/>
      <c r="E1" s="161" t="s">
        <v>1</v>
      </c>
      <c r="F1" s="205" t="s">
        <v>2</v>
      </c>
    </row>
    <row r="2" ht="19.9" customHeight="1" spans="1:6">
      <c r="A2" s="208"/>
      <c r="B2" s="210" t="s">
        <v>3</v>
      </c>
      <c r="C2" s="210"/>
      <c r="D2" s="210"/>
      <c r="E2" s="210"/>
      <c r="F2" s="205"/>
    </row>
    <row r="3" ht="17.05" customHeight="1" spans="1:6">
      <c r="A3" s="211"/>
      <c r="B3" s="164" t="s">
        <v>4</v>
      </c>
      <c r="C3" s="201"/>
      <c r="D3" s="201"/>
      <c r="E3" s="212" t="s">
        <v>5</v>
      </c>
      <c r="F3" s="206"/>
    </row>
    <row r="4" ht="21.35" customHeight="1" spans="1:6">
      <c r="A4" s="213"/>
      <c r="B4" s="190" t="s">
        <v>6</v>
      </c>
      <c r="C4" s="190"/>
      <c r="D4" s="190" t="s">
        <v>7</v>
      </c>
      <c r="E4" s="190"/>
      <c r="F4" s="198"/>
    </row>
    <row r="5" ht="21.35" customHeight="1" spans="1:6">
      <c r="A5" s="213"/>
      <c r="B5" s="190" t="s">
        <v>8</v>
      </c>
      <c r="C5" s="190" t="s">
        <v>9</v>
      </c>
      <c r="D5" s="190" t="s">
        <v>8</v>
      </c>
      <c r="E5" s="190" t="s">
        <v>9</v>
      </c>
      <c r="F5" s="198"/>
    </row>
    <row r="6" ht="19.9" customHeight="1" spans="1:6">
      <c r="A6" s="165"/>
      <c r="B6" s="196" t="s">
        <v>10</v>
      </c>
      <c r="C6" s="197">
        <v>5790.42</v>
      </c>
      <c r="D6" s="196" t="s">
        <v>11</v>
      </c>
      <c r="E6" s="197"/>
      <c r="F6" s="182"/>
    </row>
    <row r="7" ht="19.9" customHeight="1" spans="1:6">
      <c r="A7" s="165"/>
      <c r="B7" s="196" t="s">
        <v>12</v>
      </c>
      <c r="C7" s="197"/>
      <c r="D7" s="196" t="s">
        <v>13</v>
      </c>
      <c r="E7" s="197"/>
      <c r="F7" s="182"/>
    </row>
    <row r="8" ht="19.9" customHeight="1" spans="1:6">
      <c r="A8" s="165"/>
      <c r="B8" s="196" t="s">
        <v>14</v>
      </c>
      <c r="C8" s="197"/>
      <c r="D8" s="196" t="s">
        <v>15</v>
      </c>
      <c r="E8" s="197"/>
      <c r="F8" s="182"/>
    </row>
    <row r="9" ht="19.9" customHeight="1" spans="1:6">
      <c r="A9" s="165"/>
      <c r="B9" s="196" t="s">
        <v>16</v>
      </c>
      <c r="C9" s="197"/>
      <c r="D9" s="196" t="s">
        <v>17</v>
      </c>
      <c r="E9" s="197"/>
      <c r="F9" s="182"/>
    </row>
    <row r="10" ht="19.9" customHeight="1" spans="1:6">
      <c r="A10" s="165"/>
      <c r="B10" s="196" t="s">
        <v>18</v>
      </c>
      <c r="C10" s="197"/>
      <c r="D10" s="196" t="s">
        <v>19</v>
      </c>
      <c r="E10" s="197"/>
      <c r="F10" s="182"/>
    </row>
    <row r="11" ht="19.9" customHeight="1" spans="1:6">
      <c r="A11" s="165"/>
      <c r="B11" s="196" t="s">
        <v>20</v>
      </c>
      <c r="C11" s="197"/>
      <c r="D11" s="196" t="s">
        <v>21</v>
      </c>
      <c r="E11" s="197"/>
      <c r="F11" s="182"/>
    </row>
    <row r="12" ht="19.9" customHeight="1" spans="1:6">
      <c r="A12" s="165"/>
      <c r="B12" s="196" t="s">
        <v>22</v>
      </c>
      <c r="C12" s="197"/>
      <c r="D12" s="196" t="s">
        <v>23</v>
      </c>
      <c r="E12" s="197">
        <v>4287.5</v>
      </c>
      <c r="F12" s="182"/>
    </row>
    <row r="13" ht="19.9" customHeight="1" spans="1:6">
      <c r="A13" s="165"/>
      <c r="B13" s="196" t="s">
        <v>22</v>
      </c>
      <c r="C13" s="197"/>
      <c r="D13" s="196" t="s">
        <v>24</v>
      </c>
      <c r="E13" s="197">
        <v>981.85</v>
      </c>
      <c r="F13" s="182"/>
    </row>
    <row r="14" ht="19.9" customHeight="1" spans="1:6">
      <c r="A14" s="165"/>
      <c r="B14" s="196" t="s">
        <v>22</v>
      </c>
      <c r="C14" s="197"/>
      <c r="D14" s="196" t="s">
        <v>25</v>
      </c>
      <c r="E14" s="197"/>
      <c r="F14" s="182"/>
    </row>
    <row r="15" ht="19.9" customHeight="1" spans="1:6">
      <c r="A15" s="165"/>
      <c r="B15" s="196" t="s">
        <v>22</v>
      </c>
      <c r="C15" s="197"/>
      <c r="D15" s="196" t="s">
        <v>26</v>
      </c>
      <c r="E15" s="197">
        <v>147.87</v>
      </c>
      <c r="F15" s="182"/>
    </row>
    <row r="16" ht="19.9" customHeight="1" spans="1:6">
      <c r="A16" s="165"/>
      <c r="B16" s="196" t="s">
        <v>22</v>
      </c>
      <c r="C16" s="197"/>
      <c r="D16" s="196" t="s">
        <v>27</v>
      </c>
      <c r="E16" s="197"/>
      <c r="F16" s="182"/>
    </row>
    <row r="17" ht="19.9" customHeight="1" spans="1:6">
      <c r="A17" s="165"/>
      <c r="B17" s="196" t="s">
        <v>22</v>
      </c>
      <c r="C17" s="197"/>
      <c r="D17" s="196" t="s">
        <v>28</v>
      </c>
      <c r="E17" s="197"/>
      <c r="F17" s="182"/>
    </row>
    <row r="18" ht="19.9" customHeight="1" spans="1:6">
      <c r="A18" s="165"/>
      <c r="B18" s="196" t="s">
        <v>22</v>
      </c>
      <c r="C18" s="197"/>
      <c r="D18" s="196" t="s">
        <v>29</v>
      </c>
      <c r="E18" s="197"/>
      <c r="F18" s="182"/>
    </row>
    <row r="19" ht="19.9" customHeight="1" spans="1:6">
      <c r="A19" s="165"/>
      <c r="B19" s="196" t="s">
        <v>22</v>
      </c>
      <c r="C19" s="197"/>
      <c r="D19" s="196" t="s">
        <v>30</v>
      </c>
      <c r="E19" s="197"/>
      <c r="F19" s="182"/>
    </row>
    <row r="20" ht="19.9" customHeight="1" spans="1:6">
      <c r="A20" s="165"/>
      <c r="B20" s="196" t="s">
        <v>22</v>
      </c>
      <c r="C20" s="197"/>
      <c r="D20" s="196" t="s">
        <v>31</v>
      </c>
      <c r="E20" s="197"/>
      <c r="F20" s="182"/>
    </row>
    <row r="21" ht="19.9" customHeight="1" spans="1:6">
      <c r="A21" s="165"/>
      <c r="B21" s="196" t="s">
        <v>22</v>
      </c>
      <c r="C21" s="197"/>
      <c r="D21" s="196" t="s">
        <v>32</v>
      </c>
      <c r="E21" s="197"/>
      <c r="F21" s="182"/>
    </row>
    <row r="22" ht="19.9" customHeight="1" spans="1:6">
      <c r="A22" s="165"/>
      <c r="B22" s="196" t="s">
        <v>22</v>
      </c>
      <c r="C22" s="197"/>
      <c r="D22" s="196" t="s">
        <v>33</v>
      </c>
      <c r="E22" s="197"/>
      <c r="F22" s="182"/>
    </row>
    <row r="23" ht="19.9" customHeight="1" spans="1:6">
      <c r="A23" s="165"/>
      <c r="B23" s="196" t="s">
        <v>22</v>
      </c>
      <c r="C23" s="197"/>
      <c r="D23" s="196" t="s">
        <v>34</v>
      </c>
      <c r="E23" s="197"/>
      <c r="F23" s="182"/>
    </row>
    <row r="24" ht="19.9" customHeight="1" spans="1:6">
      <c r="A24" s="165"/>
      <c r="B24" s="196" t="s">
        <v>22</v>
      </c>
      <c r="C24" s="197"/>
      <c r="D24" s="196" t="s">
        <v>35</v>
      </c>
      <c r="E24" s="197"/>
      <c r="F24" s="182"/>
    </row>
    <row r="25" ht="19.9" customHeight="1" spans="1:6">
      <c r="A25" s="165"/>
      <c r="B25" s="196" t="s">
        <v>22</v>
      </c>
      <c r="C25" s="197"/>
      <c r="D25" s="196" t="s">
        <v>36</v>
      </c>
      <c r="E25" s="197">
        <v>373.2</v>
      </c>
      <c r="F25" s="182"/>
    </row>
    <row r="26" ht="19.9" customHeight="1" spans="1:6">
      <c r="A26" s="165"/>
      <c r="B26" s="196" t="s">
        <v>22</v>
      </c>
      <c r="C26" s="197"/>
      <c r="D26" s="196" t="s">
        <v>37</v>
      </c>
      <c r="E26" s="197"/>
      <c r="F26" s="182"/>
    </row>
    <row r="27" ht="19.9" customHeight="1" spans="1:6">
      <c r="A27" s="165"/>
      <c r="B27" s="196" t="s">
        <v>22</v>
      </c>
      <c r="C27" s="197"/>
      <c r="D27" s="196" t="s">
        <v>38</v>
      </c>
      <c r="E27" s="197"/>
      <c r="F27" s="182"/>
    </row>
    <row r="28" ht="19.9" customHeight="1" spans="1:6">
      <c r="A28" s="165"/>
      <c r="B28" s="196" t="s">
        <v>22</v>
      </c>
      <c r="C28" s="197"/>
      <c r="D28" s="196" t="s">
        <v>39</v>
      </c>
      <c r="E28" s="197"/>
      <c r="F28" s="182"/>
    </row>
    <row r="29" ht="19.9" customHeight="1" spans="1:6">
      <c r="A29" s="165"/>
      <c r="B29" s="196" t="s">
        <v>22</v>
      </c>
      <c r="C29" s="197"/>
      <c r="D29" s="196" t="s">
        <v>40</v>
      </c>
      <c r="E29" s="197"/>
      <c r="F29" s="182"/>
    </row>
    <row r="30" ht="19.9" customHeight="1" spans="1:6">
      <c r="A30" s="165"/>
      <c r="B30" s="196" t="s">
        <v>22</v>
      </c>
      <c r="C30" s="197"/>
      <c r="D30" s="196" t="s">
        <v>41</v>
      </c>
      <c r="E30" s="197"/>
      <c r="F30" s="182"/>
    </row>
    <row r="31" ht="19.9" customHeight="1" spans="1:6">
      <c r="A31" s="165"/>
      <c r="B31" s="196" t="s">
        <v>22</v>
      </c>
      <c r="C31" s="197"/>
      <c r="D31" s="196" t="s">
        <v>42</v>
      </c>
      <c r="E31" s="197"/>
      <c r="F31" s="182"/>
    </row>
    <row r="32" ht="19.9" customHeight="1" spans="1:6">
      <c r="A32" s="165"/>
      <c r="B32" s="196" t="s">
        <v>22</v>
      </c>
      <c r="C32" s="197"/>
      <c r="D32" s="196" t="s">
        <v>43</v>
      </c>
      <c r="E32" s="197"/>
      <c r="F32" s="182"/>
    </row>
    <row r="33" ht="19.9" customHeight="1" spans="1:6">
      <c r="A33" s="165"/>
      <c r="B33" s="196" t="s">
        <v>22</v>
      </c>
      <c r="C33" s="197"/>
      <c r="D33" s="196" t="s">
        <v>44</v>
      </c>
      <c r="E33" s="197"/>
      <c r="F33" s="182"/>
    </row>
    <row r="34" ht="19.9" customHeight="1" spans="1:6">
      <c r="A34" s="165"/>
      <c r="B34" s="196" t="s">
        <v>22</v>
      </c>
      <c r="C34" s="197"/>
      <c r="D34" s="196" t="s">
        <v>45</v>
      </c>
      <c r="E34" s="197"/>
      <c r="F34" s="182"/>
    </row>
    <row r="35" ht="19.9" customHeight="1" spans="1:6">
      <c r="A35" s="165"/>
      <c r="B35" s="196" t="s">
        <v>22</v>
      </c>
      <c r="C35" s="197"/>
      <c r="D35" s="196" t="s">
        <v>46</v>
      </c>
      <c r="E35" s="197"/>
      <c r="F35" s="182"/>
    </row>
    <row r="36" ht="19.9" customHeight="1" spans="1:6">
      <c r="A36" s="168"/>
      <c r="B36" s="217" t="s">
        <v>47</v>
      </c>
      <c r="C36" s="193">
        <f>C6</f>
        <v>5790.42</v>
      </c>
      <c r="D36" s="217" t="s">
        <v>48</v>
      </c>
      <c r="E36" s="193">
        <f>SUM(E6:E35)</f>
        <v>5790.42</v>
      </c>
      <c r="F36" s="183"/>
    </row>
    <row r="37" ht="19.9" customHeight="1" spans="1:6">
      <c r="A37" s="165"/>
      <c r="B37" s="195" t="s">
        <v>49</v>
      </c>
      <c r="C37" s="197"/>
      <c r="D37" s="195" t="s">
        <v>50</v>
      </c>
      <c r="E37" s="197"/>
      <c r="F37" s="218"/>
    </row>
    <row r="38" ht="19.9" customHeight="1" spans="1:6">
      <c r="A38" s="219"/>
      <c r="B38" s="195" t="s">
        <v>51</v>
      </c>
      <c r="C38" s="197"/>
      <c r="D38" s="195" t="s">
        <v>52</v>
      </c>
      <c r="E38" s="197"/>
      <c r="F38" s="218"/>
    </row>
    <row r="39" ht="19.9" customHeight="1" spans="1:6">
      <c r="A39" s="219"/>
      <c r="B39" s="220"/>
      <c r="C39" s="220"/>
      <c r="D39" s="195" t="s">
        <v>53</v>
      </c>
      <c r="E39" s="197"/>
      <c r="F39" s="218"/>
    </row>
    <row r="40" ht="19.9" customHeight="1" spans="1:6">
      <c r="A40" s="221"/>
      <c r="B40" s="192" t="s">
        <v>54</v>
      </c>
      <c r="C40" s="193">
        <f>C6</f>
        <v>5790.42</v>
      </c>
      <c r="D40" s="192" t="s">
        <v>55</v>
      </c>
      <c r="E40" s="193">
        <f>E36</f>
        <v>5790.42</v>
      </c>
      <c r="F40" s="222"/>
    </row>
    <row r="41" ht="8.5" customHeight="1" spans="1:6">
      <c r="A41" s="214"/>
      <c r="B41" s="214"/>
      <c r="C41" s="223"/>
      <c r="D41" s="223"/>
      <c r="E41" s="214"/>
      <c r="F41" s="224"/>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workbookViewId="0">
      <pane ySplit="6" topLeftCell="A7" activePane="bottomLeft" state="frozen"/>
      <selection/>
      <selection pane="bottomLeft" activeCell="F7" sqref="F7"/>
    </sheetView>
  </sheetViews>
  <sheetFormatPr defaultColWidth="10" defaultRowHeight="13.5"/>
  <cols>
    <col min="1" max="1" width="1.53333333333333" customWidth="1"/>
    <col min="2" max="2" width="16.825" customWidth="1"/>
    <col min="3" max="3" width="41.025" customWidth="1"/>
    <col min="4" max="14" width="16.4083333333333" customWidth="1"/>
    <col min="15" max="15" width="1.53333333333333" customWidth="1"/>
  </cols>
  <sheetData>
    <row r="1" ht="14.3" customHeight="1" spans="1:15">
      <c r="A1" s="160"/>
      <c r="B1" s="161"/>
      <c r="C1" s="185"/>
      <c r="D1" s="186"/>
      <c r="E1" s="186"/>
      <c r="F1" s="186"/>
      <c r="G1" s="185"/>
      <c r="H1" s="185"/>
      <c r="I1" s="185"/>
      <c r="J1" s="185"/>
      <c r="K1" s="185"/>
      <c r="L1" s="185"/>
      <c r="M1" s="185"/>
      <c r="N1" s="178" t="s">
        <v>56</v>
      </c>
      <c r="O1" s="165"/>
    </row>
    <row r="2" ht="19.9" customHeight="1" spans="1:15">
      <c r="A2" s="160"/>
      <c r="B2" s="162" t="s">
        <v>57</v>
      </c>
      <c r="C2" s="162"/>
      <c r="D2" s="162"/>
      <c r="E2" s="162"/>
      <c r="F2" s="162"/>
      <c r="G2" s="162"/>
      <c r="H2" s="162"/>
      <c r="I2" s="162"/>
      <c r="J2" s="162"/>
      <c r="K2" s="162"/>
      <c r="L2" s="162"/>
      <c r="M2" s="162"/>
      <c r="N2" s="162"/>
      <c r="O2" s="165" t="s">
        <v>2</v>
      </c>
    </row>
    <row r="3" ht="17.05" customHeight="1" spans="1:15">
      <c r="A3" s="163"/>
      <c r="B3" s="164" t="s">
        <v>4</v>
      </c>
      <c r="C3" s="164"/>
      <c r="D3" s="163"/>
      <c r="E3" s="163"/>
      <c r="F3" s="204"/>
      <c r="G3" s="163"/>
      <c r="H3" s="204"/>
      <c r="I3" s="204"/>
      <c r="J3" s="204"/>
      <c r="K3" s="204"/>
      <c r="L3" s="204"/>
      <c r="M3" s="204"/>
      <c r="N3" s="179" t="s">
        <v>5</v>
      </c>
      <c r="O3" s="180"/>
    </row>
    <row r="4" ht="21.35" customHeight="1" spans="1:15">
      <c r="A4" s="167"/>
      <c r="B4" s="187" t="s">
        <v>8</v>
      </c>
      <c r="C4" s="187"/>
      <c r="D4" s="187" t="s">
        <v>58</v>
      </c>
      <c r="E4" s="187" t="s">
        <v>59</v>
      </c>
      <c r="F4" s="187" t="s">
        <v>60</v>
      </c>
      <c r="G4" s="187" t="s">
        <v>61</v>
      </c>
      <c r="H4" s="187" t="s">
        <v>62</v>
      </c>
      <c r="I4" s="187" t="s">
        <v>63</v>
      </c>
      <c r="J4" s="187" t="s">
        <v>64</v>
      </c>
      <c r="K4" s="187" t="s">
        <v>65</v>
      </c>
      <c r="L4" s="187" t="s">
        <v>66</v>
      </c>
      <c r="M4" s="187" t="s">
        <v>67</v>
      </c>
      <c r="N4" s="187" t="s">
        <v>68</v>
      </c>
      <c r="O4" s="182"/>
    </row>
    <row r="5" ht="21.35" customHeight="1" spans="1:15">
      <c r="A5" s="167"/>
      <c r="B5" s="187" t="s">
        <v>69</v>
      </c>
      <c r="C5" s="187" t="s">
        <v>70</v>
      </c>
      <c r="D5" s="187"/>
      <c r="E5" s="187"/>
      <c r="F5" s="187"/>
      <c r="G5" s="187"/>
      <c r="H5" s="187"/>
      <c r="I5" s="187"/>
      <c r="J5" s="187"/>
      <c r="K5" s="187"/>
      <c r="L5" s="187"/>
      <c r="M5" s="187"/>
      <c r="N5" s="187"/>
      <c r="O5" s="182"/>
    </row>
    <row r="6" ht="21.35" customHeight="1" spans="1:15">
      <c r="A6" s="167"/>
      <c r="B6" s="187"/>
      <c r="C6" s="187"/>
      <c r="D6" s="187"/>
      <c r="E6" s="187"/>
      <c r="F6" s="187"/>
      <c r="G6" s="187"/>
      <c r="H6" s="187"/>
      <c r="I6" s="187"/>
      <c r="J6" s="187"/>
      <c r="K6" s="187"/>
      <c r="L6" s="187"/>
      <c r="M6" s="187"/>
      <c r="N6" s="187"/>
      <c r="O6" s="182"/>
    </row>
    <row r="7" ht="19.9" customHeight="1" spans="1:15">
      <c r="A7" s="168"/>
      <c r="B7" s="169"/>
      <c r="C7" s="169" t="s">
        <v>71</v>
      </c>
      <c r="D7" s="170">
        <f>D8</f>
        <v>5790.42</v>
      </c>
      <c r="E7" s="170"/>
      <c r="F7" s="170">
        <v>5790.42</v>
      </c>
      <c r="G7" s="170"/>
      <c r="H7" s="170"/>
      <c r="I7" s="170"/>
      <c r="J7" s="170"/>
      <c r="K7" s="170"/>
      <c r="L7" s="170"/>
      <c r="M7" s="170"/>
      <c r="N7" s="170"/>
      <c r="O7" s="183"/>
    </row>
    <row r="8" ht="19.9" customHeight="1" spans="1:15">
      <c r="A8" s="167"/>
      <c r="B8" s="171"/>
      <c r="C8" s="174" t="s">
        <v>22</v>
      </c>
      <c r="D8" s="173">
        <v>5790.42</v>
      </c>
      <c r="E8" s="173"/>
      <c r="F8" s="173">
        <f>D8</f>
        <v>5790.42</v>
      </c>
      <c r="G8" s="173"/>
      <c r="H8" s="173"/>
      <c r="I8" s="173"/>
      <c r="J8" s="173"/>
      <c r="K8" s="173"/>
      <c r="L8" s="173"/>
      <c r="M8" s="173"/>
      <c r="N8" s="173"/>
      <c r="O8" s="181"/>
    </row>
    <row r="9" ht="19.9" customHeight="1" spans="1:15">
      <c r="A9" s="167"/>
      <c r="B9" s="171" t="s">
        <v>72</v>
      </c>
      <c r="C9" s="174" t="s">
        <v>73</v>
      </c>
      <c r="D9" s="173">
        <f>619.4-12.6</f>
        <v>606.8</v>
      </c>
      <c r="E9" s="175"/>
      <c r="F9" s="175">
        <f>D9</f>
        <v>606.8</v>
      </c>
      <c r="G9" s="175"/>
      <c r="H9" s="175"/>
      <c r="I9" s="175"/>
      <c r="J9" s="175"/>
      <c r="K9" s="175"/>
      <c r="L9" s="175"/>
      <c r="M9" s="175"/>
      <c r="N9" s="175"/>
      <c r="O9" s="181"/>
    </row>
    <row r="10" ht="19.9" customHeight="1" spans="1:15">
      <c r="A10" s="167"/>
      <c r="B10" s="171" t="s">
        <v>74</v>
      </c>
      <c r="C10" s="174" t="s">
        <v>75</v>
      </c>
      <c r="D10" s="173">
        <f>561-19.6</f>
        <v>541.4</v>
      </c>
      <c r="E10" s="175"/>
      <c r="F10" s="175">
        <f t="shared" ref="F10:F19" si="0">D10</f>
        <v>541.4</v>
      </c>
      <c r="G10" s="175"/>
      <c r="H10" s="175"/>
      <c r="I10" s="175"/>
      <c r="J10" s="175"/>
      <c r="K10" s="175"/>
      <c r="L10" s="175"/>
      <c r="M10" s="175"/>
      <c r="N10" s="175"/>
      <c r="O10" s="181"/>
    </row>
    <row r="11" ht="19.9" customHeight="1" spans="1:15">
      <c r="A11" s="167"/>
      <c r="B11" s="171" t="s">
        <v>76</v>
      </c>
      <c r="C11" s="174" t="s">
        <v>77</v>
      </c>
      <c r="D11" s="173">
        <f>582.62-18.9</f>
        <v>563.72</v>
      </c>
      <c r="E11" s="175"/>
      <c r="F11" s="175">
        <f t="shared" si="0"/>
        <v>563.72</v>
      </c>
      <c r="G11" s="175"/>
      <c r="H11" s="175"/>
      <c r="I11" s="175"/>
      <c r="J11" s="175"/>
      <c r="K11" s="175"/>
      <c r="L11" s="175"/>
      <c r="M11" s="175"/>
      <c r="N11" s="175"/>
      <c r="O11" s="181"/>
    </row>
    <row r="12" ht="19.9" customHeight="1" spans="1:15">
      <c r="A12" s="167"/>
      <c r="B12" s="171" t="s">
        <v>78</v>
      </c>
      <c r="C12" s="174" t="s">
        <v>79</v>
      </c>
      <c r="D12" s="173">
        <f>133.26-4.9</f>
        <v>128.36</v>
      </c>
      <c r="E12" s="175"/>
      <c r="F12" s="175">
        <f t="shared" si="0"/>
        <v>128.36</v>
      </c>
      <c r="G12" s="175"/>
      <c r="H12" s="175"/>
      <c r="I12" s="175"/>
      <c r="J12" s="175"/>
      <c r="K12" s="175"/>
      <c r="L12" s="175"/>
      <c r="M12" s="175"/>
      <c r="N12" s="175"/>
      <c r="O12" s="181"/>
    </row>
    <row r="13" ht="19.9" customHeight="1" spans="1:15">
      <c r="A13" s="167"/>
      <c r="B13" s="171" t="s">
        <v>80</v>
      </c>
      <c r="C13" s="174" t="s">
        <v>81</v>
      </c>
      <c r="D13" s="173">
        <f>261.28-9.8</f>
        <v>251.48</v>
      </c>
      <c r="E13" s="175"/>
      <c r="F13" s="175">
        <f t="shared" si="0"/>
        <v>251.48</v>
      </c>
      <c r="G13" s="175"/>
      <c r="H13" s="175"/>
      <c r="I13" s="175"/>
      <c r="J13" s="175"/>
      <c r="K13" s="175"/>
      <c r="L13" s="175"/>
      <c r="M13" s="175"/>
      <c r="N13" s="175"/>
      <c r="O13" s="181"/>
    </row>
    <row r="14" ht="19.9" customHeight="1" spans="1:15">
      <c r="A14" s="167"/>
      <c r="B14" s="171" t="s">
        <v>82</v>
      </c>
      <c r="C14" s="174" t="s">
        <v>83</v>
      </c>
      <c r="D14" s="173">
        <f>146.89-5.6</f>
        <v>141.29</v>
      </c>
      <c r="E14" s="175"/>
      <c r="F14" s="175">
        <f t="shared" si="0"/>
        <v>141.29</v>
      </c>
      <c r="G14" s="175"/>
      <c r="H14" s="175"/>
      <c r="I14" s="175"/>
      <c r="J14" s="175"/>
      <c r="K14" s="175"/>
      <c r="L14" s="175"/>
      <c r="M14" s="175"/>
      <c r="N14" s="175"/>
      <c r="O14" s="181"/>
    </row>
    <row r="15" ht="19.9" customHeight="1" spans="1:15">
      <c r="A15" s="167"/>
      <c r="B15" s="171" t="s">
        <v>84</v>
      </c>
      <c r="C15" s="174" t="s">
        <v>85</v>
      </c>
      <c r="D15" s="173">
        <f>652.29-14.7</f>
        <v>637.59</v>
      </c>
      <c r="E15" s="175"/>
      <c r="F15" s="175">
        <f t="shared" si="0"/>
        <v>637.59</v>
      </c>
      <c r="G15" s="175"/>
      <c r="H15" s="175"/>
      <c r="I15" s="175"/>
      <c r="J15" s="175"/>
      <c r="K15" s="175"/>
      <c r="L15" s="175"/>
      <c r="M15" s="175"/>
      <c r="N15" s="175"/>
      <c r="O15" s="181"/>
    </row>
    <row r="16" ht="19.9" customHeight="1" spans="1:15">
      <c r="A16" s="167"/>
      <c r="B16" s="171" t="s">
        <v>86</v>
      </c>
      <c r="C16" s="174" t="s">
        <v>87</v>
      </c>
      <c r="D16" s="173">
        <f>116.19-4.2</f>
        <v>111.99</v>
      </c>
      <c r="E16" s="175"/>
      <c r="F16" s="175">
        <f t="shared" si="0"/>
        <v>111.99</v>
      </c>
      <c r="G16" s="175"/>
      <c r="H16" s="175"/>
      <c r="I16" s="175"/>
      <c r="J16" s="175"/>
      <c r="K16" s="175"/>
      <c r="L16" s="175"/>
      <c r="M16" s="175"/>
      <c r="N16" s="175"/>
      <c r="O16" s="181"/>
    </row>
    <row r="17" ht="19.9" customHeight="1" spans="1:15">
      <c r="A17" s="167"/>
      <c r="B17" s="171" t="s">
        <v>88</v>
      </c>
      <c r="C17" s="174" t="s">
        <v>89</v>
      </c>
      <c r="D17" s="173">
        <f>1517.27-39.9</f>
        <v>1477.37</v>
      </c>
      <c r="E17" s="175"/>
      <c r="F17" s="175">
        <f t="shared" si="0"/>
        <v>1477.37</v>
      </c>
      <c r="G17" s="175"/>
      <c r="H17" s="175"/>
      <c r="I17" s="175"/>
      <c r="J17" s="175"/>
      <c r="K17" s="175"/>
      <c r="L17" s="175"/>
      <c r="M17" s="175"/>
      <c r="N17" s="175"/>
      <c r="O17" s="181"/>
    </row>
    <row r="18" ht="19.9" customHeight="1" spans="1:15">
      <c r="A18" s="167"/>
      <c r="B18" s="171" t="s">
        <v>90</v>
      </c>
      <c r="C18" s="174" t="s">
        <v>91</v>
      </c>
      <c r="D18" s="173">
        <f>784.6-28</f>
        <v>756.6</v>
      </c>
      <c r="E18" s="175"/>
      <c r="F18" s="175">
        <f t="shared" si="0"/>
        <v>756.6</v>
      </c>
      <c r="G18" s="175"/>
      <c r="H18" s="175"/>
      <c r="I18" s="175"/>
      <c r="J18" s="175"/>
      <c r="K18" s="175"/>
      <c r="L18" s="175"/>
      <c r="M18" s="175"/>
      <c r="N18" s="175"/>
      <c r="O18" s="181"/>
    </row>
    <row r="19" ht="19.9" customHeight="1" spans="1:15">
      <c r="A19" s="167"/>
      <c r="B19" s="171" t="s">
        <v>92</v>
      </c>
      <c r="C19" s="174" t="s">
        <v>93</v>
      </c>
      <c r="D19" s="173">
        <f>585.71-11.9</f>
        <v>573.81</v>
      </c>
      <c r="E19" s="175"/>
      <c r="F19" s="175">
        <f t="shared" si="0"/>
        <v>573.81</v>
      </c>
      <c r="G19" s="175"/>
      <c r="H19" s="175"/>
      <c r="I19" s="175"/>
      <c r="J19" s="175"/>
      <c r="K19" s="175"/>
      <c r="L19" s="175"/>
      <c r="M19" s="175"/>
      <c r="N19" s="175"/>
      <c r="O19" s="181"/>
    </row>
    <row r="20" ht="8.5" customHeight="1" spans="1:15">
      <c r="A20" s="176"/>
      <c r="B20" s="176"/>
      <c r="C20" s="176"/>
      <c r="D20" s="176"/>
      <c r="E20" s="176"/>
      <c r="F20" s="176"/>
      <c r="G20" s="176"/>
      <c r="H20" s="176"/>
      <c r="I20" s="176"/>
      <c r="J20" s="176"/>
      <c r="K20" s="176"/>
      <c r="L20" s="176"/>
      <c r="M20" s="176"/>
      <c r="N20" s="177"/>
      <c r="O20" s="184"/>
    </row>
  </sheetData>
  <mergeCells count="17">
    <mergeCell ref="B2:N2"/>
    <mergeCell ref="B3:C3"/>
    <mergeCell ref="B4:C4"/>
    <mergeCell ref="A9:A19"/>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
  <sheetViews>
    <sheetView zoomScale="90" zoomScaleNormal="90" workbookViewId="0">
      <pane ySplit="6" topLeftCell="A7" activePane="bottomLeft" state="frozen"/>
      <selection/>
      <selection pane="bottomLeft" activeCell="M9" sqref="M9"/>
    </sheetView>
  </sheetViews>
  <sheetFormatPr defaultColWidth="10" defaultRowHeight="13.5"/>
  <cols>
    <col min="1" max="1" width="1.53333333333333" customWidth="1"/>
    <col min="2" max="4" width="6.15" customWidth="1"/>
    <col min="5" max="5" width="16.825" customWidth="1"/>
    <col min="6" max="6" width="41.025" customWidth="1"/>
    <col min="7" max="10" width="16.4083333333333" customWidth="1"/>
    <col min="11" max="11" width="22.9333333333333" customWidth="1"/>
    <col min="12" max="12" width="1.53333333333333" customWidth="1"/>
    <col min="13" max="13" width="9.76666666666667" customWidth="1"/>
  </cols>
  <sheetData>
    <row r="1" ht="14.3" customHeight="1" spans="1:12">
      <c r="A1" s="160"/>
      <c r="B1" s="161"/>
      <c r="C1" s="161"/>
      <c r="D1" s="161"/>
      <c r="E1" s="185"/>
      <c r="F1" s="185"/>
      <c r="G1" s="186"/>
      <c r="H1" s="186"/>
      <c r="I1" s="186"/>
      <c r="J1" s="186"/>
      <c r="K1" s="178" t="s">
        <v>94</v>
      </c>
      <c r="L1" s="165"/>
    </row>
    <row r="2" ht="19.9" customHeight="1" spans="1:12">
      <c r="A2" s="160"/>
      <c r="B2" s="162" t="s">
        <v>95</v>
      </c>
      <c r="C2" s="162"/>
      <c r="D2" s="162"/>
      <c r="E2" s="162"/>
      <c r="F2" s="162"/>
      <c r="G2" s="162"/>
      <c r="H2" s="162"/>
      <c r="I2" s="162"/>
      <c r="J2" s="162"/>
      <c r="K2" s="162"/>
      <c r="L2" s="165" t="s">
        <v>2</v>
      </c>
    </row>
    <row r="3" ht="17.05" customHeight="1" spans="1:12">
      <c r="A3" s="163"/>
      <c r="B3" s="164" t="s">
        <v>4</v>
      </c>
      <c r="C3" s="164"/>
      <c r="D3" s="164"/>
      <c r="E3" s="164"/>
      <c r="F3" s="164"/>
      <c r="G3" s="163"/>
      <c r="H3" s="163"/>
      <c r="I3" s="204"/>
      <c r="J3" s="204"/>
      <c r="K3" s="179" t="s">
        <v>5</v>
      </c>
      <c r="L3" s="180"/>
    </row>
    <row r="4" ht="21.35" customHeight="1" spans="1:12">
      <c r="A4" s="165"/>
      <c r="B4" s="166" t="s">
        <v>8</v>
      </c>
      <c r="C4" s="166"/>
      <c r="D4" s="166"/>
      <c r="E4" s="166"/>
      <c r="F4" s="166"/>
      <c r="G4" s="166" t="s">
        <v>58</v>
      </c>
      <c r="H4" s="166" t="s">
        <v>96</v>
      </c>
      <c r="I4" s="166" t="s">
        <v>97</v>
      </c>
      <c r="J4" s="166" t="s">
        <v>98</v>
      </c>
      <c r="K4" s="166" t="s">
        <v>99</v>
      </c>
      <c r="L4" s="181"/>
    </row>
    <row r="5" ht="21.35" customHeight="1" spans="1:12">
      <c r="A5" s="167"/>
      <c r="B5" s="166" t="s">
        <v>100</v>
      </c>
      <c r="C5" s="166"/>
      <c r="D5" s="166"/>
      <c r="E5" s="166" t="s">
        <v>69</v>
      </c>
      <c r="F5" s="166" t="s">
        <v>70</v>
      </c>
      <c r="G5" s="166"/>
      <c r="H5" s="166"/>
      <c r="I5" s="166"/>
      <c r="J5" s="166"/>
      <c r="K5" s="166"/>
      <c r="L5" s="181"/>
    </row>
    <row r="6" ht="21.35" customHeight="1" spans="1:12">
      <c r="A6" s="167"/>
      <c r="B6" s="166" t="s">
        <v>101</v>
      </c>
      <c r="C6" s="166" t="s">
        <v>102</v>
      </c>
      <c r="D6" s="166" t="s">
        <v>103</v>
      </c>
      <c r="E6" s="166"/>
      <c r="F6" s="166"/>
      <c r="G6" s="166"/>
      <c r="H6" s="166"/>
      <c r="I6" s="166"/>
      <c r="J6" s="166"/>
      <c r="K6" s="166"/>
      <c r="L6" s="182"/>
    </row>
    <row r="7" ht="19.9" customHeight="1" spans="1:12">
      <c r="A7" s="168"/>
      <c r="B7" s="169"/>
      <c r="C7" s="169"/>
      <c r="D7" s="169"/>
      <c r="E7" s="169"/>
      <c r="F7" s="169" t="s">
        <v>71</v>
      </c>
      <c r="G7" s="170">
        <f>H7+'2-1'!J7</f>
        <v>5790.42</v>
      </c>
      <c r="H7" s="170">
        <v>4794.77</v>
      </c>
      <c r="I7" s="215">
        <v>995.65</v>
      </c>
      <c r="J7" s="170"/>
      <c r="K7" s="170"/>
      <c r="L7" s="183"/>
    </row>
    <row r="8" ht="19.9" customHeight="1" spans="1:13">
      <c r="A8" s="167"/>
      <c r="B8" s="171"/>
      <c r="C8" s="171"/>
      <c r="D8" s="171"/>
      <c r="E8" s="171"/>
      <c r="F8" s="174" t="s">
        <v>22</v>
      </c>
      <c r="G8" s="173">
        <f>H8+I8</f>
        <v>5790.42</v>
      </c>
      <c r="H8" s="173">
        <f>4794.77</f>
        <v>4794.77</v>
      </c>
      <c r="I8" s="173">
        <f>I9+I20+I27+I34+I40+I47+I54+I60+I67+I72+I78</f>
        <v>995.65</v>
      </c>
      <c r="J8" s="173"/>
      <c r="K8" s="173"/>
      <c r="L8" s="181"/>
      <c r="M8" s="216">
        <f>I7/G7</f>
        <v>0.171947803440856</v>
      </c>
    </row>
    <row r="9" ht="19.9" customHeight="1" spans="1:12">
      <c r="A9" s="167"/>
      <c r="B9" s="171"/>
      <c r="C9" s="171"/>
      <c r="D9" s="171"/>
      <c r="E9" s="171"/>
      <c r="F9" s="174" t="s">
        <v>89</v>
      </c>
      <c r="G9" s="173">
        <f>SUM(G10:G19)</f>
        <v>1477.37</v>
      </c>
      <c r="H9" s="173">
        <f>SUM(H10:H19)</f>
        <v>1215.68</v>
      </c>
      <c r="I9" s="173">
        <f>SUM(I10:I19)</f>
        <v>261.69</v>
      </c>
      <c r="J9" s="173"/>
      <c r="K9" s="173"/>
      <c r="L9" s="181"/>
    </row>
    <row r="10" ht="19.9" customHeight="1" spans="1:12">
      <c r="A10" s="167"/>
      <c r="B10" s="171" t="s">
        <v>104</v>
      </c>
      <c r="C10" s="171" t="s">
        <v>105</v>
      </c>
      <c r="D10" s="171" t="s">
        <v>106</v>
      </c>
      <c r="E10" s="171" t="s">
        <v>88</v>
      </c>
      <c r="F10" s="174" t="s">
        <v>107</v>
      </c>
      <c r="G10" s="173">
        <v>35</v>
      </c>
      <c r="H10" s="175"/>
      <c r="I10" s="175">
        <v>35</v>
      </c>
      <c r="J10" s="175"/>
      <c r="K10" s="175"/>
      <c r="L10" s="182"/>
    </row>
    <row r="11" ht="19.9" customHeight="1" spans="1:12">
      <c r="A11" s="167"/>
      <c r="B11" s="171" t="s">
        <v>104</v>
      </c>
      <c r="C11" s="171" t="s">
        <v>105</v>
      </c>
      <c r="D11" s="171" t="s">
        <v>108</v>
      </c>
      <c r="E11" s="171" t="s">
        <v>88</v>
      </c>
      <c r="F11" s="174" t="s">
        <v>109</v>
      </c>
      <c r="G11" s="173">
        <v>30.6</v>
      </c>
      <c r="H11" s="175">
        <v>30.6</v>
      </c>
      <c r="I11" s="175"/>
      <c r="J11" s="175"/>
      <c r="K11" s="175"/>
      <c r="L11" s="182"/>
    </row>
    <row r="12" ht="19.9" customHeight="1" spans="1:12">
      <c r="A12" s="167"/>
      <c r="B12" s="171" t="s">
        <v>104</v>
      </c>
      <c r="C12" s="171" t="s">
        <v>105</v>
      </c>
      <c r="D12" s="171" t="s">
        <v>110</v>
      </c>
      <c r="E12" s="171" t="s">
        <v>88</v>
      </c>
      <c r="F12" s="174" t="s">
        <v>111</v>
      </c>
      <c r="G12" s="173">
        <v>143.64</v>
      </c>
      <c r="H12" s="175"/>
      <c r="I12" s="175">
        <v>143.64</v>
      </c>
      <c r="J12" s="175"/>
      <c r="K12" s="175"/>
      <c r="L12" s="182"/>
    </row>
    <row r="13" ht="19.9" customHeight="1" spans="1:12">
      <c r="A13" s="167"/>
      <c r="B13" s="171" t="s">
        <v>104</v>
      </c>
      <c r="C13" s="171" t="s">
        <v>105</v>
      </c>
      <c r="D13" s="171" t="s">
        <v>105</v>
      </c>
      <c r="E13" s="171" t="s">
        <v>88</v>
      </c>
      <c r="F13" s="174" t="s">
        <v>112</v>
      </c>
      <c r="G13" s="173">
        <f>H13+I13</f>
        <v>797.06</v>
      </c>
      <c r="H13" s="175">
        <v>797.06</v>
      </c>
      <c r="I13" s="175"/>
      <c r="J13" s="175"/>
      <c r="K13" s="175"/>
      <c r="L13" s="182"/>
    </row>
    <row r="14" ht="19.9" customHeight="1" spans="1:12">
      <c r="A14" s="167"/>
      <c r="B14" s="171" t="s">
        <v>104</v>
      </c>
      <c r="C14" s="171" t="s">
        <v>110</v>
      </c>
      <c r="D14" s="171" t="s">
        <v>113</v>
      </c>
      <c r="E14" s="171" t="s">
        <v>88</v>
      </c>
      <c r="F14" s="174" t="s">
        <v>114</v>
      </c>
      <c r="G14" s="173">
        <v>60</v>
      </c>
      <c r="H14" s="175"/>
      <c r="I14" s="175">
        <v>60</v>
      </c>
      <c r="J14" s="175"/>
      <c r="K14" s="175"/>
      <c r="L14" s="182"/>
    </row>
    <row r="15" ht="19.9" customHeight="1" spans="1:12">
      <c r="A15" s="167"/>
      <c r="B15" s="171" t="s">
        <v>115</v>
      </c>
      <c r="C15" s="171" t="s">
        <v>110</v>
      </c>
      <c r="D15" s="171" t="s">
        <v>105</v>
      </c>
      <c r="E15" s="171" t="s">
        <v>88</v>
      </c>
      <c r="F15" s="174" t="s">
        <v>116</v>
      </c>
      <c r="G15" s="173">
        <v>87.61</v>
      </c>
      <c r="H15" s="175">
        <v>87.61</v>
      </c>
      <c r="I15" s="175"/>
      <c r="J15" s="175"/>
      <c r="K15" s="175"/>
      <c r="L15" s="182"/>
    </row>
    <row r="16" ht="19.9" customHeight="1" spans="1:12">
      <c r="A16" s="167"/>
      <c r="B16" s="171" t="s">
        <v>117</v>
      </c>
      <c r="C16" s="171" t="s">
        <v>118</v>
      </c>
      <c r="D16" s="171" t="s">
        <v>105</v>
      </c>
      <c r="E16" s="171" t="s">
        <v>88</v>
      </c>
      <c r="F16" s="174" t="s">
        <v>119</v>
      </c>
      <c r="G16" s="173">
        <v>261.89</v>
      </c>
      <c r="H16" s="175">
        <v>261.89</v>
      </c>
      <c r="I16" s="175"/>
      <c r="J16" s="175"/>
      <c r="K16" s="175"/>
      <c r="L16" s="182"/>
    </row>
    <row r="17" ht="19.9" customHeight="1" spans="1:12">
      <c r="A17" s="167"/>
      <c r="B17" s="171" t="s">
        <v>104</v>
      </c>
      <c r="C17" s="171" t="s">
        <v>105</v>
      </c>
      <c r="D17" s="171" t="s">
        <v>120</v>
      </c>
      <c r="E17" s="171" t="s">
        <v>88</v>
      </c>
      <c r="F17" s="174" t="s">
        <v>121</v>
      </c>
      <c r="G17" s="173">
        <v>23.05</v>
      </c>
      <c r="H17" s="175"/>
      <c r="I17" s="175">
        <v>23.05</v>
      </c>
      <c r="J17" s="175"/>
      <c r="K17" s="175"/>
      <c r="L17" s="182"/>
    </row>
    <row r="18" ht="19.9" customHeight="1" spans="1:12">
      <c r="A18" s="167"/>
      <c r="B18" s="171" t="s">
        <v>117</v>
      </c>
      <c r="C18" s="171" t="s">
        <v>122</v>
      </c>
      <c r="D18" s="171" t="s">
        <v>122</v>
      </c>
      <c r="E18" s="171" t="s">
        <v>88</v>
      </c>
      <c r="F18" s="174" t="s">
        <v>123</v>
      </c>
      <c r="G18" s="173">
        <v>2.92</v>
      </c>
      <c r="H18" s="175">
        <v>2.92</v>
      </c>
      <c r="I18" s="175"/>
      <c r="J18" s="175"/>
      <c r="K18" s="175"/>
      <c r="L18" s="182"/>
    </row>
    <row r="19" ht="19.9" customHeight="1" spans="1:12">
      <c r="A19" s="167"/>
      <c r="B19" s="171" t="s">
        <v>124</v>
      </c>
      <c r="C19" s="171" t="s">
        <v>125</v>
      </c>
      <c r="D19" s="171" t="s">
        <v>105</v>
      </c>
      <c r="E19" s="171" t="s">
        <v>88</v>
      </c>
      <c r="F19" s="174" t="s">
        <v>126</v>
      </c>
      <c r="G19" s="173">
        <v>35.6</v>
      </c>
      <c r="H19" s="175">
        <v>35.6</v>
      </c>
      <c r="I19" s="175"/>
      <c r="J19" s="175"/>
      <c r="K19" s="175"/>
      <c r="L19" s="182"/>
    </row>
    <row r="20" ht="19.9" customHeight="1" spans="2:12">
      <c r="B20" s="171"/>
      <c r="C20" s="171"/>
      <c r="D20" s="171"/>
      <c r="E20" s="171"/>
      <c r="F20" s="174" t="s">
        <v>91</v>
      </c>
      <c r="G20" s="173">
        <f>SUM(G21:G26)</f>
        <v>756.59</v>
      </c>
      <c r="H20" s="173">
        <f>SUM(H21:H26)</f>
        <v>700.37</v>
      </c>
      <c r="I20" s="173">
        <f>SUM(I21:I26)</f>
        <v>56.22</v>
      </c>
      <c r="J20" s="173"/>
      <c r="K20" s="173"/>
      <c r="L20" s="181"/>
    </row>
    <row r="21" ht="19.9" customHeight="1" spans="1:12">
      <c r="A21" s="167"/>
      <c r="B21" s="171" t="s">
        <v>104</v>
      </c>
      <c r="C21" s="171" t="s">
        <v>105</v>
      </c>
      <c r="D21" s="171" t="s">
        <v>106</v>
      </c>
      <c r="E21" s="171" t="s">
        <v>90</v>
      </c>
      <c r="F21" s="174" t="s">
        <v>107</v>
      </c>
      <c r="G21" s="173">
        <f>H21+I21</f>
        <v>583.51</v>
      </c>
      <c r="H21" s="175">
        <v>527.29</v>
      </c>
      <c r="I21" s="175">
        <f>84.22-28</f>
        <v>56.22</v>
      </c>
      <c r="J21" s="175"/>
      <c r="K21" s="175"/>
      <c r="L21" s="182"/>
    </row>
    <row r="22" ht="19.9" customHeight="1" spans="1:12">
      <c r="A22" s="167"/>
      <c r="B22" s="171" t="s">
        <v>117</v>
      </c>
      <c r="C22" s="171" t="s">
        <v>122</v>
      </c>
      <c r="D22" s="171" t="s">
        <v>122</v>
      </c>
      <c r="E22" s="171" t="s">
        <v>90</v>
      </c>
      <c r="F22" s="174" t="s">
        <v>123</v>
      </c>
      <c r="G22" s="173">
        <v>1.44</v>
      </c>
      <c r="H22" s="175">
        <v>1.44</v>
      </c>
      <c r="I22" s="175"/>
      <c r="J22" s="175"/>
      <c r="K22" s="175"/>
      <c r="L22" s="182"/>
    </row>
    <row r="23" ht="19.9" customHeight="1" spans="1:12">
      <c r="A23" s="167"/>
      <c r="B23" s="171" t="s">
        <v>124</v>
      </c>
      <c r="C23" s="171" t="s">
        <v>125</v>
      </c>
      <c r="D23" s="171" t="s">
        <v>105</v>
      </c>
      <c r="E23" s="171" t="s">
        <v>90</v>
      </c>
      <c r="F23" s="174" t="s">
        <v>126</v>
      </c>
      <c r="G23" s="173">
        <v>23.08</v>
      </c>
      <c r="H23" s="175">
        <v>23.08</v>
      </c>
      <c r="I23" s="175"/>
      <c r="J23" s="175"/>
      <c r="K23" s="175"/>
      <c r="L23" s="182"/>
    </row>
    <row r="24" ht="19.9" customHeight="1" spans="1:12">
      <c r="A24" s="167"/>
      <c r="B24" s="171" t="s">
        <v>117</v>
      </c>
      <c r="C24" s="171" t="s">
        <v>118</v>
      </c>
      <c r="D24" s="171" t="s">
        <v>105</v>
      </c>
      <c r="E24" s="171" t="s">
        <v>90</v>
      </c>
      <c r="F24" s="174" t="s">
        <v>119</v>
      </c>
      <c r="G24" s="173">
        <v>23.09</v>
      </c>
      <c r="H24" s="175">
        <v>23.09</v>
      </c>
      <c r="I24" s="175"/>
      <c r="J24" s="175"/>
      <c r="K24" s="175"/>
      <c r="L24" s="182"/>
    </row>
    <row r="25" ht="19.9" customHeight="1" spans="1:12">
      <c r="A25" s="167"/>
      <c r="B25" s="171" t="s">
        <v>117</v>
      </c>
      <c r="C25" s="171" t="s">
        <v>118</v>
      </c>
      <c r="D25" s="171" t="s">
        <v>118</v>
      </c>
      <c r="E25" s="171" t="s">
        <v>90</v>
      </c>
      <c r="F25" s="174" t="s">
        <v>127</v>
      </c>
      <c r="G25" s="173">
        <v>66.84</v>
      </c>
      <c r="H25" s="175">
        <v>66.84</v>
      </c>
      <c r="I25" s="175"/>
      <c r="J25" s="175"/>
      <c r="K25" s="175"/>
      <c r="L25" s="182"/>
    </row>
    <row r="26" ht="19.9" customHeight="1" spans="1:12">
      <c r="A26" s="167"/>
      <c r="B26" s="171" t="s">
        <v>115</v>
      </c>
      <c r="C26" s="171" t="s">
        <v>110</v>
      </c>
      <c r="D26" s="171" t="s">
        <v>105</v>
      </c>
      <c r="E26" s="171" t="s">
        <v>90</v>
      </c>
      <c r="F26" s="174" t="s">
        <v>116</v>
      </c>
      <c r="G26" s="173">
        <v>58.63</v>
      </c>
      <c r="H26" s="175">
        <v>58.63</v>
      </c>
      <c r="I26" s="175"/>
      <c r="J26" s="175"/>
      <c r="K26" s="175"/>
      <c r="L26" s="182"/>
    </row>
    <row r="27" ht="19.9" customHeight="1" spans="2:12">
      <c r="B27" s="171"/>
      <c r="C27" s="171"/>
      <c r="D27" s="171"/>
      <c r="E27" s="171"/>
      <c r="F27" s="174" t="s">
        <v>75</v>
      </c>
      <c r="G27" s="173">
        <f>SUM(G28:G33)</f>
        <v>541.4</v>
      </c>
      <c r="H27" s="173">
        <f>SUM(H28:H33)</f>
        <v>500.36</v>
      </c>
      <c r="I27" s="173">
        <f>SUM(I28:I33)</f>
        <v>41.04</v>
      </c>
      <c r="J27" s="173"/>
      <c r="K27" s="173"/>
      <c r="L27" s="181"/>
    </row>
    <row r="28" ht="19.9" customHeight="1" spans="1:12">
      <c r="A28" s="167"/>
      <c r="B28" s="171" t="s">
        <v>104</v>
      </c>
      <c r="C28" s="171" t="s">
        <v>105</v>
      </c>
      <c r="D28" s="171" t="s">
        <v>128</v>
      </c>
      <c r="E28" s="171" t="s">
        <v>74</v>
      </c>
      <c r="F28" s="174" t="s">
        <v>129</v>
      </c>
      <c r="G28" s="173">
        <f>H28+I28</f>
        <v>396.95</v>
      </c>
      <c r="H28" s="175">
        <v>355.91</v>
      </c>
      <c r="I28" s="175">
        <f>60.64-19.6</f>
        <v>41.04</v>
      </c>
      <c r="J28" s="175"/>
      <c r="K28" s="175"/>
      <c r="L28" s="182"/>
    </row>
    <row r="29" ht="19.9" customHeight="1" spans="1:12">
      <c r="A29" s="167"/>
      <c r="B29" s="171" t="s">
        <v>115</v>
      </c>
      <c r="C29" s="171" t="s">
        <v>110</v>
      </c>
      <c r="D29" s="171" t="s">
        <v>105</v>
      </c>
      <c r="E29" s="171" t="s">
        <v>74</v>
      </c>
      <c r="F29" s="174" t="s">
        <v>116</v>
      </c>
      <c r="G29" s="173">
        <v>42.71</v>
      </c>
      <c r="H29" s="175">
        <v>42.71</v>
      </c>
      <c r="I29" s="175"/>
      <c r="J29" s="175"/>
      <c r="K29" s="175"/>
      <c r="L29" s="182"/>
    </row>
    <row r="30" ht="19.9" customHeight="1" spans="1:12">
      <c r="A30" s="167"/>
      <c r="B30" s="171" t="s">
        <v>117</v>
      </c>
      <c r="C30" s="171" t="s">
        <v>118</v>
      </c>
      <c r="D30" s="171" t="s">
        <v>110</v>
      </c>
      <c r="E30" s="171" t="s">
        <v>74</v>
      </c>
      <c r="F30" s="174" t="s">
        <v>130</v>
      </c>
      <c r="G30" s="173">
        <v>35.28</v>
      </c>
      <c r="H30" s="175">
        <v>35.28</v>
      </c>
      <c r="I30" s="175"/>
      <c r="J30" s="175"/>
      <c r="K30" s="175"/>
      <c r="L30" s="182"/>
    </row>
    <row r="31" ht="19.9" customHeight="1" spans="1:12">
      <c r="A31" s="167"/>
      <c r="B31" s="171" t="s">
        <v>117</v>
      </c>
      <c r="C31" s="171" t="s">
        <v>118</v>
      </c>
      <c r="D31" s="171" t="s">
        <v>118</v>
      </c>
      <c r="E31" s="171" t="s">
        <v>74</v>
      </c>
      <c r="F31" s="174" t="s">
        <v>127</v>
      </c>
      <c r="G31" s="173">
        <v>47.72</v>
      </c>
      <c r="H31" s="175">
        <v>47.72</v>
      </c>
      <c r="I31" s="175"/>
      <c r="J31" s="175"/>
      <c r="K31" s="175"/>
      <c r="L31" s="182"/>
    </row>
    <row r="32" ht="19.9" customHeight="1" spans="1:12">
      <c r="A32" s="167"/>
      <c r="B32" s="171" t="s">
        <v>117</v>
      </c>
      <c r="C32" s="171" t="s">
        <v>122</v>
      </c>
      <c r="D32" s="171" t="s">
        <v>122</v>
      </c>
      <c r="E32" s="171" t="s">
        <v>74</v>
      </c>
      <c r="F32" s="174" t="s">
        <v>123</v>
      </c>
      <c r="G32" s="173">
        <v>2.27</v>
      </c>
      <c r="H32" s="175">
        <v>2.27</v>
      </c>
      <c r="I32" s="175"/>
      <c r="J32" s="175"/>
      <c r="K32" s="175"/>
      <c r="L32" s="182"/>
    </row>
    <row r="33" ht="19.9" customHeight="1" spans="1:12">
      <c r="A33" s="167"/>
      <c r="B33" s="171" t="s">
        <v>124</v>
      </c>
      <c r="C33" s="171" t="s">
        <v>125</v>
      </c>
      <c r="D33" s="171" t="s">
        <v>110</v>
      </c>
      <c r="E33" s="171" t="s">
        <v>74</v>
      </c>
      <c r="F33" s="174" t="s">
        <v>131</v>
      </c>
      <c r="G33" s="173">
        <v>16.47</v>
      </c>
      <c r="H33" s="175">
        <v>16.47</v>
      </c>
      <c r="I33" s="175"/>
      <c r="J33" s="175"/>
      <c r="K33" s="175"/>
      <c r="L33" s="182"/>
    </row>
    <row r="34" ht="19.9" customHeight="1" spans="2:12">
      <c r="B34" s="171"/>
      <c r="C34" s="171"/>
      <c r="D34" s="171"/>
      <c r="E34" s="171"/>
      <c r="F34" s="174" t="s">
        <v>73</v>
      </c>
      <c r="G34" s="173">
        <f>SUM(G35:G39)</f>
        <v>606.8</v>
      </c>
      <c r="H34" s="173">
        <f>SUM(H35:H39)</f>
        <v>334.98</v>
      </c>
      <c r="I34" s="173">
        <f>SUM(I35:I39)</f>
        <v>271.82</v>
      </c>
      <c r="J34" s="173"/>
      <c r="K34" s="173"/>
      <c r="L34" s="181"/>
    </row>
    <row r="35" ht="19.9" customHeight="1" spans="1:12">
      <c r="A35" s="167"/>
      <c r="B35" s="171" t="s">
        <v>117</v>
      </c>
      <c r="C35" s="171" t="s">
        <v>118</v>
      </c>
      <c r="D35" s="171" t="s">
        <v>118</v>
      </c>
      <c r="E35" s="171" t="s">
        <v>72</v>
      </c>
      <c r="F35" s="174" t="s">
        <v>127</v>
      </c>
      <c r="G35" s="173">
        <v>31.3</v>
      </c>
      <c r="H35" s="175">
        <v>31.3</v>
      </c>
      <c r="I35" s="175"/>
      <c r="J35" s="175"/>
      <c r="K35" s="175"/>
      <c r="L35" s="182"/>
    </row>
    <row r="36" ht="19.9" customHeight="1" spans="1:12">
      <c r="A36" s="167"/>
      <c r="B36" s="171" t="s">
        <v>104</v>
      </c>
      <c r="C36" s="171" t="s">
        <v>110</v>
      </c>
      <c r="D36" s="171" t="s">
        <v>110</v>
      </c>
      <c r="E36" s="171" t="s">
        <v>72</v>
      </c>
      <c r="F36" s="174" t="s">
        <v>111</v>
      </c>
      <c r="G36" s="173">
        <v>271.82</v>
      </c>
      <c r="H36" s="175"/>
      <c r="I36" s="175">
        <v>271.82</v>
      </c>
      <c r="J36" s="175"/>
      <c r="K36" s="175"/>
      <c r="L36" s="182"/>
    </row>
    <row r="37" ht="19.9" customHeight="1" spans="1:12">
      <c r="A37" s="167"/>
      <c r="B37" s="171" t="s">
        <v>104</v>
      </c>
      <c r="C37" s="171" t="s">
        <v>110</v>
      </c>
      <c r="D37" s="171" t="s">
        <v>118</v>
      </c>
      <c r="E37" s="171" t="s">
        <v>72</v>
      </c>
      <c r="F37" s="174" t="s">
        <v>132</v>
      </c>
      <c r="G37" s="173">
        <f>H37+I37</f>
        <v>264.69</v>
      </c>
      <c r="H37" s="175">
        <v>264.69</v>
      </c>
      <c r="I37" s="175"/>
      <c r="J37" s="175"/>
      <c r="K37" s="175"/>
      <c r="L37" s="182"/>
    </row>
    <row r="38" ht="19.9" customHeight="1" spans="1:12">
      <c r="A38" s="167"/>
      <c r="B38" s="171" t="s">
        <v>124</v>
      </c>
      <c r="C38" s="171" t="s">
        <v>125</v>
      </c>
      <c r="D38" s="171" t="s">
        <v>110</v>
      </c>
      <c r="E38" s="171" t="s">
        <v>72</v>
      </c>
      <c r="F38" s="174" t="s">
        <v>131</v>
      </c>
      <c r="G38" s="173">
        <v>10.94</v>
      </c>
      <c r="H38" s="175">
        <v>10.94</v>
      </c>
      <c r="I38" s="175"/>
      <c r="J38" s="175"/>
      <c r="K38" s="175"/>
      <c r="L38" s="182"/>
    </row>
    <row r="39" ht="19.9" customHeight="1" spans="1:12">
      <c r="A39" s="167"/>
      <c r="B39" s="171" t="s">
        <v>115</v>
      </c>
      <c r="C39" s="171" t="s">
        <v>110</v>
      </c>
      <c r="D39" s="171" t="s">
        <v>105</v>
      </c>
      <c r="E39" s="171" t="s">
        <v>72</v>
      </c>
      <c r="F39" s="174" t="s">
        <v>116</v>
      </c>
      <c r="G39" s="173">
        <v>28.05</v>
      </c>
      <c r="H39" s="175">
        <v>28.05</v>
      </c>
      <c r="I39" s="175"/>
      <c r="J39" s="175"/>
      <c r="K39" s="175"/>
      <c r="L39" s="182"/>
    </row>
    <row r="40" ht="19.9" customHeight="1" spans="2:12">
      <c r="B40" s="171"/>
      <c r="C40" s="171"/>
      <c r="D40" s="171"/>
      <c r="E40" s="171"/>
      <c r="F40" s="174" t="s">
        <v>77</v>
      </c>
      <c r="G40" s="173">
        <f>SUM(G41:G46)</f>
        <v>563.72</v>
      </c>
      <c r="H40" s="173">
        <f>SUM(H41:H46)</f>
        <v>527.68</v>
      </c>
      <c r="I40" s="173">
        <f>SUM(I41:I46)</f>
        <v>36.04</v>
      </c>
      <c r="J40" s="173"/>
      <c r="K40" s="173"/>
      <c r="L40" s="181"/>
    </row>
    <row r="41" ht="19.9" customHeight="1" spans="1:12">
      <c r="A41" s="167"/>
      <c r="B41" s="171" t="s">
        <v>104</v>
      </c>
      <c r="C41" s="171" t="s">
        <v>105</v>
      </c>
      <c r="D41" s="171" t="s">
        <v>113</v>
      </c>
      <c r="E41" s="171" t="s">
        <v>76</v>
      </c>
      <c r="F41" s="174" t="s">
        <v>133</v>
      </c>
      <c r="G41" s="173">
        <f>H41+I41</f>
        <v>389.44</v>
      </c>
      <c r="H41" s="175">
        <v>353.4</v>
      </c>
      <c r="I41" s="175">
        <f>54.94-18.9</f>
        <v>36.04</v>
      </c>
      <c r="J41" s="175"/>
      <c r="K41" s="175"/>
      <c r="L41" s="182"/>
    </row>
    <row r="42" ht="19.9" customHeight="1" spans="1:12">
      <c r="A42" s="167"/>
      <c r="B42" s="171" t="s">
        <v>124</v>
      </c>
      <c r="C42" s="171" t="s">
        <v>125</v>
      </c>
      <c r="D42" s="171" t="s">
        <v>110</v>
      </c>
      <c r="E42" s="171" t="s">
        <v>76</v>
      </c>
      <c r="F42" s="174" t="s">
        <v>131</v>
      </c>
      <c r="G42" s="173">
        <v>16.36</v>
      </c>
      <c r="H42" s="175">
        <v>16.36</v>
      </c>
      <c r="I42" s="175"/>
      <c r="J42" s="175"/>
      <c r="K42" s="175"/>
      <c r="L42" s="182"/>
    </row>
    <row r="43" ht="19.9" customHeight="1" spans="1:12">
      <c r="A43" s="167"/>
      <c r="B43" s="171" t="s">
        <v>117</v>
      </c>
      <c r="C43" s="171" t="s">
        <v>118</v>
      </c>
      <c r="D43" s="171" t="s">
        <v>110</v>
      </c>
      <c r="E43" s="171" t="s">
        <v>76</v>
      </c>
      <c r="F43" s="174" t="s">
        <v>130</v>
      </c>
      <c r="G43" s="173">
        <v>66.54</v>
      </c>
      <c r="H43" s="175">
        <v>66.54</v>
      </c>
      <c r="I43" s="175"/>
      <c r="J43" s="175"/>
      <c r="K43" s="175"/>
      <c r="L43" s="182"/>
    </row>
    <row r="44" ht="19.9" customHeight="1" spans="1:12">
      <c r="A44" s="167"/>
      <c r="B44" s="171" t="s">
        <v>115</v>
      </c>
      <c r="C44" s="171" t="s">
        <v>110</v>
      </c>
      <c r="D44" s="171" t="s">
        <v>105</v>
      </c>
      <c r="E44" s="171" t="s">
        <v>76</v>
      </c>
      <c r="F44" s="174" t="s">
        <v>116</v>
      </c>
      <c r="G44" s="173">
        <v>41.89</v>
      </c>
      <c r="H44" s="175">
        <v>41.89</v>
      </c>
      <c r="I44" s="175"/>
      <c r="J44" s="175"/>
      <c r="K44" s="175"/>
      <c r="L44" s="182"/>
    </row>
    <row r="45" ht="19.9" customHeight="1" spans="1:12">
      <c r="A45" s="167"/>
      <c r="B45" s="171" t="s">
        <v>117</v>
      </c>
      <c r="C45" s="171" t="s">
        <v>122</v>
      </c>
      <c r="D45" s="171" t="s">
        <v>122</v>
      </c>
      <c r="E45" s="171" t="s">
        <v>76</v>
      </c>
      <c r="F45" s="174" t="s">
        <v>123</v>
      </c>
      <c r="G45" s="173">
        <v>2.25</v>
      </c>
      <c r="H45" s="175">
        <v>2.25</v>
      </c>
      <c r="I45" s="175"/>
      <c r="J45" s="175"/>
      <c r="K45" s="175"/>
      <c r="L45" s="182"/>
    </row>
    <row r="46" ht="19.9" customHeight="1" spans="1:12">
      <c r="A46" s="167"/>
      <c r="B46" s="171" t="s">
        <v>117</v>
      </c>
      <c r="C46" s="171" t="s">
        <v>118</v>
      </c>
      <c r="D46" s="171" t="s">
        <v>118</v>
      </c>
      <c r="E46" s="171" t="s">
        <v>76</v>
      </c>
      <c r="F46" s="174" t="s">
        <v>127</v>
      </c>
      <c r="G46" s="173">
        <v>47.24</v>
      </c>
      <c r="H46" s="175">
        <v>47.24</v>
      </c>
      <c r="I46" s="175"/>
      <c r="J46" s="175"/>
      <c r="K46" s="175"/>
      <c r="L46" s="182"/>
    </row>
    <row r="47" ht="19.9" customHeight="1" spans="2:12">
      <c r="B47" s="171"/>
      <c r="C47" s="171"/>
      <c r="D47" s="171"/>
      <c r="E47" s="171"/>
      <c r="F47" s="174" t="s">
        <v>85</v>
      </c>
      <c r="G47" s="173">
        <f>SUM(G48:G53)</f>
        <v>637.59</v>
      </c>
      <c r="H47" s="173">
        <f>SUM(H48:H53)</f>
        <v>632.03</v>
      </c>
      <c r="I47" s="173">
        <f>SUM(I48:I53)</f>
        <v>5.56</v>
      </c>
      <c r="J47" s="173"/>
      <c r="K47" s="173"/>
      <c r="L47" s="181"/>
    </row>
    <row r="48" ht="19.9" customHeight="1" spans="1:12">
      <c r="A48" s="167"/>
      <c r="B48" s="171" t="s">
        <v>115</v>
      </c>
      <c r="C48" s="171" t="s">
        <v>110</v>
      </c>
      <c r="D48" s="171" t="s">
        <v>105</v>
      </c>
      <c r="E48" s="171" t="s">
        <v>84</v>
      </c>
      <c r="F48" s="174" t="s">
        <v>116</v>
      </c>
      <c r="G48" s="173">
        <v>34.59</v>
      </c>
      <c r="H48" s="175">
        <v>34.59</v>
      </c>
      <c r="I48" s="175"/>
      <c r="J48" s="175"/>
      <c r="K48" s="175"/>
      <c r="L48" s="182"/>
    </row>
    <row r="49" ht="19.9" customHeight="1" spans="1:12">
      <c r="A49" s="167"/>
      <c r="B49" s="171" t="s">
        <v>117</v>
      </c>
      <c r="C49" s="171" t="s">
        <v>118</v>
      </c>
      <c r="D49" s="171" t="s">
        <v>110</v>
      </c>
      <c r="E49" s="171" t="s">
        <v>84</v>
      </c>
      <c r="F49" s="174" t="s">
        <v>130</v>
      </c>
      <c r="G49" s="173">
        <v>234.36</v>
      </c>
      <c r="H49" s="175">
        <v>234.36</v>
      </c>
      <c r="I49" s="175"/>
      <c r="J49" s="175"/>
      <c r="K49" s="175"/>
      <c r="L49" s="182"/>
    </row>
    <row r="50" ht="19.9" customHeight="1" spans="1:12">
      <c r="A50" s="167"/>
      <c r="B50" s="171" t="s">
        <v>104</v>
      </c>
      <c r="C50" s="171" t="s">
        <v>105</v>
      </c>
      <c r="D50" s="171" t="s">
        <v>125</v>
      </c>
      <c r="E50" s="171" t="s">
        <v>84</v>
      </c>
      <c r="F50" s="174" t="s">
        <v>134</v>
      </c>
      <c r="G50" s="173">
        <f>H50+I50</f>
        <v>304.62</v>
      </c>
      <c r="H50" s="175">
        <v>299.06</v>
      </c>
      <c r="I50" s="175">
        <f>20.26-14.7</f>
        <v>5.56</v>
      </c>
      <c r="J50" s="175"/>
      <c r="K50" s="175"/>
      <c r="L50" s="182"/>
    </row>
    <row r="51" ht="19.9" customHeight="1" spans="1:12">
      <c r="A51" s="167"/>
      <c r="B51" s="171" t="s">
        <v>117</v>
      </c>
      <c r="C51" s="171" t="s">
        <v>122</v>
      </c>
      <c r="D51" s="171" t="s">
        <v>122</v>
      </c>
      <c r="E51" s="171" t="s">
        <v>84</v>
      </c>
      <c r="F51" s="174" t="s">
        <v>123</v>
      </c>
      <c r="G51" s="173">
        <v>1.92</v>
      </c>
      <c r="H51" s="175">
        <v>1.92</v>
      </c>
      <c r="I51" s="175"/>
      <c r="J51" s="175"/>
      <c r="K51" s="175"/>
      <c r="L51" s="182"/>
    </row>
    <row r="52" ht="19.9" customHeight="1" spans="1:12">
      <c r="A52" s="167"/>
      <c r="B52" s="171" t="s">
        <v>124</v>
      </c>
      <c r="C52" s="171" t="s">
        <v>125</v>
      </c>
      <c r="D52" s="171" t="s">
        <v>110</v>
      </c>
      <c r="E52" s="171" t="s">
        <v>84</v>
      </c>
      <c r="F52" s="174" t="s">
        <v>131</v>
      </c>
      <c r="G52" s="173">
        <v>13.94</v>
      </c>
      <c r="H52" s="175">
        <v>13.94</v>
      </c>
      <c r="I52" s="175"/>
      <c r="J52" s="175"/>
      <c r="K52" s="175"/>
      <c r="L52" s="182"/>
    </row>
    <row r="53" ht="19.9" customHeight="1" spans="1:12">
      <c r="A53" s="167"/>
      <c r="B53" s="171" t="s">
        <v>117</v>
      </c>
      <c r="C53" s="171" t="s">
        <v>118</v>
      </c>
      <c r="D53" s="171" t="s">
        <v>118</v>
      </c>
      <c r="E53" s="171" t="s">
        <v>84</v>
      </c>
      <c r="F53" s="174" t="s">
        <v>127</v>
      </c>
      <c r="G53" s="173">
        <v>48.16</v>
      </c>
      <c r="H53" s="175">
        <v>48.16</v>
      </c>
      <c r="I53" s="175"/>
      <c r="J53" s="175"/>
      <c r="K53" s="175"/>
      <c r="L53" s="182"/>
    </row>
    <row r="54" ht="19.9" customHeight="1" spans="2:12">
      <c r="B54" s="171"/>
      <c r="C54" s="171"/>
      <c r="D54" s="171"/>
      <c r="E54" s="171"/>
      <c r="F54" s="174" t="s">
        <v>83</v>
      </c>
      <c r="G54" s="173">
        <f>SUM(G55:G59)</f>
        <v>141.29</v>
      </c>
      <c r="H54" s="173">
        <f>SUM(H55:H59)</f>
        <v>131.29</v>
      </c>
      <c r="I54" s="173">
        <f>SUM(I55:I59)</f>
        <v>10</v>
      </c>
      <c r="J54" s="173"/>
      <c r="K54" s="173"/>
      <c r="L54" s="181"/>
    </row>
    <row r="55" ht="19.9" customHeight="1" spans="1:12">
      <c r="A55" s="167"/>
      <c r="B55" s="171" t="s">
        <v>104</v>
      </c>
      <c r="C55" s="171" t="s">
        <v>105</v>
      </c>
      <c r="D55" s="171" t="s">
        <v>118</v>
      </c>
      <c r="E55" s="171" t="s">
        <v>82</v>
      </c>
      <c r="F55" s="174" t="s">
        <v>135</v>
      </c>
      <c r="G55" s="173">
        <f>H55+I55</f>
        <v>109.84</v>
      </c>
      <c r="H55" s="175">
        <v>99.84</v>
      </c>
      <c r="I55" s="175">
        <f>15.6-5.6</f>
        <v>10</v>
      </c>
      <c r="J55" s="175"/>
      <c r="K55" s="175"/>
      <c r="L55" s="182"/>
    </row>
    <row r="56" ht="19.9" customHeight="1" spans="1:12">
      <c r="A56" s="167"/>
      <c r="B56" s="171" t="s">
        <v>115</v>
      </c>
      <c r="C56" s="171" t="s">
        <v>110</v>
      </c>
      <c r="D56" s="171" t="s">
        <v>105</v>
      </c>
      <c r="E56" s="171" t="s">
        <v>82</v>
      </c>
      <c r="F56" s="174" t="s">
        <v>116</v>
      </c>
      <c r="G56" s="173">
        <v>12.06</v>
      </c>
      <c r="H56" s="175">
        <v>12.06</v>
      </c>
      <c r="I56" s="175"/>
      <c r="J56" s="175"/>
      <c r="K56" s="175"/>
      <c r="L56" s="182"/>
    </row>
    <row r="57" ht="19.9" customHeight="1" spans="1:12">
      <c r="A57" s="167"/>
      <c r="B57" s="171" t="s">
        <v>117</v>
      </c>
      <c r="C57" s="171" t="s">
        <v>118</v>
      </c>
      <c r="D57" s="171" t="s">
        <v>118</v>
      </c>
      <c r="E57" s="171" t="s">
        <v>82</v>
      </c>
      <c r="F57" s="174" t="s">
        <v>127</v>
      </c>
      <c r="G57" s="173">
        <v>13.88</v>
      </c>
      <c r="H57" s="175">
        <v>13.88</v>
      </c>
      <c r="I57" s="175"/>
      <c r="J57" s="175"/>
      <c r="K57" s="175"/>
      <c r="L57" s="182"/>
    </row>
    <row r="58" ht="19.9" customHeight="1" spans="1:12">
      <c r="A58" s="167"/>
      <c r="B58" s="171" t="s">
        <v>117</v>
      </c>
      <c r="C58" s="171" t="s">
        <v>122</v>
      </c>
      <c r="D58" s="171" t="s">
        <v>122</v>
      </c>
      <c r="E58" s="171" t="s">
        <v>82</v>
      </c>
      <c r="F58" s="174" t="s">
        <v>123</v>
      </c>
      <c r="G58" s="173">
        <v>0.67</v>
      </c>
      <c r="H58" s="175">
        <v>0.67</v>
      </c>
      <c r="I58" s="175"/>
      <c r="J58" s="175"/>
      <c r="K58" s="175"/>
      <c r="L58" s="182"/>
    </row>
    <row r="59" ht="19.9" customHeight="1" spans="1:12">
      <c r="A59" s="167"/>
      <c r="B59" s="171" t="s">
        <v>124</v>
      </c>
      <c r="C59" s="171" t="s">
        <v>125</v>
      </c>
      <c r="D59" s="171" t="s">
        <v>110</v>
      </c>
      <c r="E59" s="171" t="s">
        <v>82</v>
      </c>
      <c r="F59" s="174" t="s">
        <v>131</v>
      </c>
      <c r="G59" s="173">
        <v>4.84</v>
      </c>
      <c r="H59" s="175">
        <v>4.84</v>
      </c>
      <c r="I59" s="175"/>
      <c r="J59" s="175"/>
      <c r="K59" s="175"/>
      <c r="L59" s="182"/>
    </row>
    <row r="60" ht="19.9" customHeight="1" spans="2:12">
      <c r="B60" s="171"/>
      <c r="C60" s="171"/>
      <c r="D60" s="171"/>
      <c r="E60" s="171"/>
      <c r="F60" s="174" t="s">
        <v>79</v>
      </c>
      <c r="G60" s="173">
        <f>SUM(G61:G66)</f>
        <v>128.36</v>
      </c>
      <c r="H60" s="173">
        <f>SUM(H61:H66)</f>
        <v>112.41</v>
      </c>
      <c r="I60" s="173">
        <f>SUM(I61:I66)</f>
        <v>15.95</v>
      </c>
      <c r="J60" s="173"/>
      <c r="K60" s="173"/>
      <c r="L60" s="181"/>
    </row>
    <row r="61" ht="19.9" customHeight="1" spans="1:12">
      <c r="A61" s="167"/>
      <c r="B61" s="171" t="s">
        <v>104</v>
      </c>
      <c r="C61" s="171" t="s">
        <v>136</v>
      </c>
      <c r="D61" s="171" t="s">
        <v>137</v>
      </c>
      <c r="E61" s="171" t="s">
        <v>78</v>
      </c>
      <c r="F61" s="174" t="s">
        <v>138</v>
      </c>
      <c r="G61" s="173">
        <f>H61+I61</f>
        <v>97.68</v>
      </c>
      <c r="H61" s="175">
        <v>81.73</v>
      </c>
      <c r="I61" s="175">
        <f>20.85-4.9</f>
        <v>15.95</v>
      </c>
      <c r="J61" s="175"/>
      <c r="K61" s="175"/>
      <c r="L61" s="182"/>
    </row>
    <row r="62" ht="19.9" customHeight="1" spans="1:12">
      <c r="A62" s="167"/>
      <c r="B62" s="171" t="s">
        <v>117</v>
      </c>
      <c r="C62" s="171" t="s">
        <v>122</v>
      </c>
      <c r="D62" s="171" t="s">
        <v>122</v>
      </c>
      <c r="E62" s="171" t="s">
        <v>78</v>
      </c>
      <c r="F62" s="174" t="s">
        <v>123</v>
      </c>
      <c r="G62" s="173">
        <v>0.53</v>
      </c>
      <c r="H62" s="175">
        <v>0.53</v>
      </c>
      <c r="I62" s="175"/>
      <c r="J62" s="175"/>
      <c r="K62" s="175"/>
      <c r="L62" s="182"/>
    </row>
    <row r="63" ht="19.9" customHeight="1" spans="1:12">
      <c r="A63" s="167"/>
      <c r="B63" s="171" t="s">
        <v>117</v>
      </c>
      <c r="C63" s="171" t="s">
        <v>118</v>
      </c>
      <c r="D63" s="171" t="s">
        <v>118</v>
      </c>
      <c r="E63" s="171" t="s">
        <v>78</v>
      </c>
      <c r="F63" s="174" t="s">
        <v>127</v>
      </c>
      <c r="G63" s="173">
        <v>11.26</v>
      </c>
      <c r="H63" s="175">
        <v>11.26</v>
      </c>
      <c r="I63" s="175"/>
      <c r="J63" s="175"/>
      <c r="K63" s="175"/>
      <c r="L63" s="182"/>
    </row>
    <row r="64" ht="19.9" customHeight="1" spans="1:12">
      <c r="A64" s="167"/>
      <c r="B64" s="171" t="s">
        <v>115</v>
      </c>
      <c r="C64" s="171" t="s">
        <v>110</v>
      </c>
      <c r="D64" s="171" t="s">
        <v>105</v>
      </c>
      <c r="E64" s="171" t="s">
        <v>78</v>
      </c>
      <c r="F64" s="174" t="s">
        <v>116</v>
      </c>
      <c r="G64" s="173">
        <v>9.99</v>
      </c>
      <c r="H64" s="175">
        <v>9.99</v>
      </c>
      <c r="I64" s="175"/>
      <c r="J64" s="175"/>
      <c r="K64" s="175"/>
      <c r="L64" s="182"/>
    </row>
    <row r="65" ht="19.9" customHeight="1" spans="1:12">
      <c r="A65" s="167"/>
      <c r="B65" s="171" t="s">
        <v>124</v>
      </c>
      <c r="C65" s="171" t="s">
        <v>125</v>
      </c>
      <c r="D65" s="171" t="s">
        <v>110</v>
      </c>
      <c r="E65" s="171" t="s">
        <v>78</v>
      </c>
      <c r="F65" s="174" t="s">
        <v>131</v>
      </c>
      <c r="G65" s="173">
        <v>3.86</v>
      </c>
      <c r="H65" s="175">
        <v>3.86</v>
      </c>
      <c r="I65" s="175"/>
      <c r="J65" s="175"/>
      <c r="K65" s="175"/>
      <c r="L65" s="182"/>
    </row>
    <row r="66" ht="19.9" customHeight="1" spans="1:12">
      <c r="A66" s="167"/>
      <c r="B66" s="171" t="s">
        <v>117</v>
      </c>
      <c r="C66" s="171" t="s">
        <v>118</v>
      </c>
      <c r="D66" s="171" t="s">
        <v>110</v>
      </c>
      <c r="E66" s="171" t="s">
        <v>78</v>
      </c>
      <c r="F66" s="174" t="s">
        <v>130</v>
      </c>
      <c r="G66" s="173">
        <v>5.04</v>
      </c>
      <c r="H66" s="175">
        <v>5.04</v>
      </c>
      <c r="I66" s="175"/>
      <c r="J66" s="175"/>
      <c r="K66" s="175"/>
      <c r="L66" s="182"/>
    </row>
    <row r="67" ht="19.9" customHeight="1" spans="2:12">
      <c r="B67" s="171"/>
      <c r="C67" s="171"/>
      <c r="D67" s="171"/>
      <c r="E67" s="171"/>
      <c r="F67" s="174" t="s">
        <v>87</v>
      </c>
      <c r="G67" s="173">
        <f>SUM(G68:G71)</f>
        <v>112</v>
      </c>
      <c r="H67" s="173">
        <f>SUM(H68:H71)</f>
        <v>104.48</v>
      </c>
      <c r="I67" s="173">
        <f>SUM(I68:I71)</f>
        <v>7.52</v>
      </c>
      <c r="J67" s="173"/>
      <c r="K67" s="173"/>
      <c r="L67" s="181"/>
    </row>
    <row r="68" ht="19.9" customHeight="1" spans="1:12">
      <c r="A68" s="167"/>
      <c r="B68" s="171" t="s">
        <v>104</v>
      </c>
      <c r="C68" s="171" t="s">
        <v>105</v>
      </c>
      <c r="D68" s="171" t="s">
        <v>125</v>
      </c>
      <c r="E68" s="171" t="s">
        <v>86</v>
      </c>
      <c r="F68" s="174" t="s">
        <v>134</v>
      </c>
      <c r="G68" s="173">
        <f>H68+I68</f>
        <v>87.53</v>
      </c>
      <c r="H68" s="175">
        <v>80.01</v>
      </c>
      <c r="I68" s="175">
        <f>11.72-4.2</f>
        <v>7.52</v>
      </c>
      <c r="J68" s="175"/>
      <c r="K68" s="175"/>
      <c r="L68" s="182"/>
    </row>
    <row r="69" ht="19.9" customHeight="1" spans="1:12">
      <c r="A69" s="167"/>
      <c r="B69" s="171" t="s">
        <v>117</v>
      </c>
      <c r="C69" s="171" t="s">
        <v>118</v>
      </c>
      <c r="D69" s="171" t="s">
        <v>118</v>
      </c>
      <c r="E69" s="171" t="s">
        <v>86</v>
      </c>
      <c r="F69" s="174" t="s">
        <v>127</v>
      </c>
      <c r="G69" s="173">
        <v>11.12</v>
      </c>
      <c r="H69" s="175">
        <v>11.12</v>
      </c>
      <c r="I69" s="175"/>
      <c r="J69" s="175"/>
      <c r="K69" s="175"/>
      <c r="L69" s="182"/>
    </row>
    <row r="70" ht="19.9" customHeight="1" spans="1:12">
      <c r="A70" s="167"/>
      <c r="B70" s="171" t="s">
        <v>115</v>
      </c>
      <c r="C70" s="171" t="s">
        <v>110</v>
      </c>
      <c r="D70" s="171" t="s">
        <v>105</v>
      </c>
      <c r="E70" s="171" t="s">
        <v>86</v>
      </c>
      <c r="F70" s="174" t="s">
        <v>116</v>
      </c>
      <c r="G70" s="173">
        <v>9.45</v>
      </c>
      <c r="H70" s="175">
        <v>9.45</v>
      </c>
      <c r="I70" s="175"/>
      <c r="J70" s="175"/>
      <c r="K70" s="175"/>
      <c r="L70" s="182"/>
    </row>
    <row r="71" ht="19.9" customHeight="1" spans="1:12">
      <c r="A71" s="167"/>
      <c r="B71" s="171" t="s">
        <v>124</v>
      </c>
      <c r="C71" s="171" t="s">
        <v>125</v>
      </c>
      <c r="D71" s="171" t="s">
        <v>110</v>
      </c>
      <c r="E71" s="171" t="s">
        <v>86</v>
      </c>
      <c r="F71" s="174" t="s">
        <v>131</v>
      </c>
      <c r="G71" s="173">
        <v>3.9</v>
      </c>
      <c r="H71" s="175">
        <v>3.9</v>
      </c>
      <c r="I71" s="175"/>
      <c r="J71" s="175"/>
      <c r="K71" s="175"/>
      <c r="L71" s="182"/>
    </row>
    <row r="72" ht="19.9" customHeight="1" spans="2:12">
      <c r="B72" s="171"/>
      <c r="C72" s="171"/>
      <c r="D72" s="171"/>
      <c r="E72" s="171"/>
      <c r="F72" s="174" t="s">
        <v>93</v>
      </c>
      <c r="G72" s="173">
        <f>SUM(G73:G77)</f>
        <v>573.81</v>
      </c>
      <c r="H72" s="173">
        <f>SUM(H73:H77)</f>
        <v>305.59</v>
      </c>
      <c r="I72" s="173">
        <f>SUM(I73:I77)</f>
        <v>268.22</v>
      </c>
      <c r="J72" s="173"/>
      <c r="K72" s="173"/>
      <c r="L72" s="181"/>
    </row>
    <row r="73" ht="19.9" customHeight="1" spans="1:12">
      <c r="A73" s="167"/>
      <c r="B73" s="171" t="s">
        <v>104</v>
      </c>
      <c r="C73" s="171" t="s">
        <v>110</v>
      </c>
      <c r="D73" s="171" t="s">
        <v>118</v>
      </c>
      <c r="E73" s="171" t="s">
        <v>92</v>
      </c>
      <c r="F73" s="174" t="s">
        <v>132</v>
      </c>
      <c r="G73" s="173">
        <f>H73+I73</f>
        <v>494.66</v>
      </c>
      <c r="H73" s="175">
        <v>226.44</v>
      </c>
      <c r="I73" s="175">
        <f>280.12-11.9</f>
        <v>268.22</v>
      </c>
      <c r="J73" s="175"/>
      <c r="K73" s="175"/>
      <c r="L73" s="182"/>
    </row>
    <row r="74" ht="19.9" customHeight="1" spans="1:12">
      <c r="A74" s="167"/>
      <c r="B74" s="171" t="s">
        <v>115</v>
      </c>
      <c r="C74" s="171" t="s">
        <v>110</v>
      </c>
      <c r="D74" s="171" t="s">
        <v>105</v>
      </c>
      <c r="E74" s="171" t="s">
        <v>92</v>
      </c>
      <c r="F74" s="174" t="s">
        <v>116</v>
      </c>
      <c r="G74" s="173">
        <v>27</v>
      </c>
      <c r="H74" s="175">
        <v>27</v>
      </c>
      <c r="I74" s="175"/>
      <c r="J74" s="175"/>
      <c r="K74" s="175"/>
      <c r="L74" s="182"/>
    </row>
    <row r="75" ht="19.9" customHeight="1" spans="1:12">
      <c r="A75" s="167"/>
      <c r="B75" s="171" t="s">
        <v>124</v>
      </c>
      <c r="C75" s="171" t="s">
        <v>125</v>
      </c>
      <c r="D75" s="171" t="s">
        <v>110</v>
      </c>
      <c r="E75" s="171" t="s">
        <v>92</v>
      </c>
      <c r="F75" s="174" t="s">
        <v>131</v>
      </c>
      <c r="G75" s="173">
        <v>10.7</v>
      </c>
      <c r="H75" s="175">
        <v>10.7</v>
      </c>
      <c r="I75" s="175"/>
      <c r="J75" s="175"/>
      <c r="K75" s="175"/>
      <c r="L75" s="182"/>
    </row>
    <row r="76" ht="19.9" customHeight="1" spans="1:12">
      <c r="A76" s="167"/>
      <c r="B76" s="171" t="s">
        <v>117</v>
      </c>
      <c r="C76" s="171" t="s">
        <v>118</v>
      </c>
      <c r="D76" s="171" t="s">
        <v>110</v>
      </c>
      <c r="E76" s="171" t="s">
        <v>92</v>
      </c>
      <c r="F76" s="174" t="s">
        <v>130</v>
      </c>
      <c r="G76" s="173">
        <v>10.08</v>
      </c>
      <c r="H76" s="175">
        <v>10.08</v>
      </c>
      <c r="I76" s="175"/>
      <c r="J76" s="175"/>
      <c r="K76" s="175"/>
      <c r="L76" s="182"/>
    </row>
    <row r="77" ht="19.9" customHeight="1" spans="1:12">
      <c r="A77" s="167"/>
      <c r="B77" s="171" t="s">
        <v>117</v>
      </c>
      <c r="C77" s="171" t="s">
        <v>118</v>
      </c>
      <c r="D77" s="171" t="s">
        <v>118</v>
      </c>
      <c r="E77" s="171" t="s">
        <v>92</v>
      </c>
      <c r="F77" s="174" t="s">
        <v>127</v>
      </c>
      <c r="G77" s="173">
        <v>31.37</v>
      </c>
      <c r="H77" s="175">
        <v>31.37</v>
      </c>
      <c r="I77" s="175"/>
      <c r="J77" s="175"/>
      <c r="K77" s="175"/>
      <c r="L77" s="182"/>
    </row>
    <row r="78" ht="19.9" customHeight="1" spans="2:12">
      <c r="B78" s="171"/>
      <c r="C78" s="171"/>
      <c r="D78" s="171"/>
      <c r="E78" s="171"/>
      <c r="F78" s="174" t="s">
        <v>81</v>
      </c>
      <c r="G78" s="173">
        <f>SUM(G79:G84)</f>
        <v>251.48</v>
      </c>
      <c r="H78" s="173">
        <f>SUM(H79:H84)</f>
        <v>229.89</v>
      </c>
      <c r="I78" s="173">
        <f>SUM(I79:I84)</f>
        <v>21.59</v>
      </c>
      <c r="J78" s="173"/>
      <c r="K78" s="173"/>
      <c r="L78" s="181"/>
    </row>
    <row r="79" ht="19.9" customHeight="1" spans="1:12">
      <c r="A79" s="167"/>
      <c r="B79" s="171" t="s">
        <v>104</v>
      </c>
      <c r="C79" s="171" t="s">
        <v>110</v>
      </c>
      <c r="D79" s="171" t="s">
        <v>118</v>
      </c>
      <c r="E79" s="171" t="s">
        <v>80</v>
      </c>
      <c r="F79" s="174" t="s">
        <v>132</v>
      </c>
      <c r="G79" s="173">
        <f>H79+I79</f>
        <v>192.82</v>
      </c>
      <c r="H79" s="175">
        <v>175.82</v>
      </c>
      <c r="I79" s="175">
        <f>26.8-9.8</f>
        <v>17</v>
      </c>
      <c r="J79" s="175"/>
      <c r="K79" s="175"/>
      <c r="L79" s="182"/>
    </row>
    <row r="80" ht="19.9" customHeight="1" spans="1:12">
      <c r="A80" s="167"/>
      <c r="B80" s="171" t="s">
        <v>104</v>
      </c>
      <c r="C80" s="171" t="s">
        <v>105</v>
      </c>
      <c r="D80" s="171" t="s">
        <v>125</v>
      </c>
      <c r="E80" s="171" t="s">
        <v>80</v>
      </c>
      <c r="F80" s="174" t="s">
        <v>134</v>
      </c>
      <c r="G80" s="173">
        <v>4.59</v>
      </c>
      <c r="H80" s="175"/>
      <c r="I80" s="175">
        <v>4.59</v>
      </c>
      <c r="J80" s="175"/>
      <c r="K80" s="175"/>
      <c r="L80" s="182"/>
    </row>
    <row r="81" ht="19.9" customHeight="1" spans="1:12">
      <c r="A81" s="167"/>
      <c r="B81" s="171" t="s">
        <v>115</v>
      </c>
      <c r="C81" s="171" t="s">
        <v>110</v>
      </c>
      <c r="D81" s="171" t="s">
        <v>105</v>
      </c>
      <c r="E81" s="171" t="s">
        <v>80</v>
      </c>
      <c r="F81" s="174" t="s">
        <v>116</v>
      </c>
      <c r="G81" s="173">
        <v>21.21</v>
      </c>
      <c r="H81" s="175">
        <v>21.21</v>
      </c>
      <c r="I81" s="175"/>
      <c r="J81" s="175"/>
      <c r="K81" s="175"/>
      <c r="L81" s="182"/>
    </row>
    <row r="82" ht="19.9" customHeight="1" spans="1:12">
      <c r="A82" s="167"/>
      <c r="B82" s="171" t="s">
        <v>124</v>
      </c>
      <c r="C82" s="171" t="s">
        <v>125</v>
      </c>
      <c r="D82" s="171" t="s">
        <v>110</v>
      </c>
      <c r="E82" s="171" t="s">
        <v>80</v>
      </c>
      <c r="F82" s="174" t="s">
        <v>131</v>
      </c>
      <c r="G82" s="173">
        <v>8.17</v>
      </c>
      <c r="H82" s="175">
        <v>8.17</v>
      </c>
      <c r="I82" s="175"/>
      <c r="J82" s="175"/>
      <c r="K82" s="175"/>
      <c r="L82" s="182"/>
    </row>
    <row r="83" ht="19.9" customHeight="1" spans="1:12">
      <c r="A83" s="167"/>
      <c r="B83" s="171" t="s">
        <v>117</v>
      </c>
      <c r="C83" s="171" t="s">
        <v>118</v>
      </c>
      <c r="D83" s="171" t="s">
        <v>118</v>
      </c>
      <c r="E83" s="171" t="s">
        <v>80</v>
      </c>
      <c r="F83" s="174" t="s">
        <v>127</v>
      </c>
      <c r="G83" s="173">
        <v>23.57</v>
      </c>
      <c r="H83" s="175">
        <v>23.57</v>
      </c>
      <c r="I83" s="175"/>
      <c r="J83" s="175"/>
      <c r="K83" s="175"/>
      <c r="L83" s="182"/>
    </row>
    <row r="84" ht="19.9" customHeight="1" spans="1:12">
      <c r="A84" s="167"/>
      <c r="B84" s="171" t="s">
        <v>117</v>
      </c>
      <c r="C84" s="171" t="s">
        <v>122</v>
      </c>
      <c r="D84" s="171" t="s">
        <v>122</v>
      </c>
      <c r="E84" s="171" t="s">
        <v>80</v>
      </c>
      <c r="F84" s="174" t="s">
        <v>123</v>
      </c>
      <c r="G84" s="173">
        <v>1.12</v>
      </c>
      <c r="H84" s="175">
        <v>1.12</v>
      </c>
      <c r="I84" s="175"/>
      <c r="J84" s="175"/>
      <c r="K84" s="175"/>
      <c r="L84" s="182"/>
    </row>
    <row r="85" ht="8.5" customHeight="1" spans="1:12">
      <c r="A85" s="176"/>
      <c r="B85" s="177"/>
      <c r="C85" s="177"/>
      <c r="D85" s="177"/>
      <c r="E85" s="177"/>
      <c r="F85" s="176"/>
      <c r="G85" s="176"/>
      <c r="H85" s="176"/>
      <c r="I85" s="176"/>
      <c r="J85" s="177"/>
      <c r="K85" s="177"/>
      <c r="L85" s="184"/>
    </row>
  </sheetData>
  <mergeCells count="23">
    <mergeCell ref="B1:D1"/>
    <mergeCell ref="B2:K2"/>
    <mergeCell ref="B3:F3"/>
    <mergeCell ref="B4:F4"/>
    <mergeCell ref="B5:D5"/>
    <mergeCell ref="A10:A19"/>
    <mergeCell ref="A21:A26"/>
    <mergeCell ref="A28:A33"/>
    <mergeCell ref="A35:A39"/>
    <mergeCell ref="A41:A46"/>
    <mergeCell ref="A48:A53"/>
    <mergeCell ref="A55:A59"/>
    <mergeCell ref="A61:A66"/>
    <mergeCell ref="A68:A71"/>
    <mergeCell ref="A73:A77"/>
    <mergeCell ref="A79:A84"/>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6" activePane="bottomLeft" state="frozen"/>
      <selection/>
      <selection pane="bottomLeft" activeCell="C7" sqref="C7"/>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833333333333" customWidth="1"/>
    <col min="9" max="9" width="1.53333333333333" customWidth="1"/>
    <col min="10" max="11" width="9.76666666666667" customWidth="1"/>
  </cols>
  <sheetData>
    <row r="1" ht="14.2" customHeight="1" spans="1:9">
      <c r="A1" s="207"/>
      <c r="B1" s="161"/>
      <c r="C1" s="208"/>
      <c r="D1" s="208"/>
      <c r="E1" s="185"/>
      <c r="F1" s="185"/>
      <c r="G1" s="185"/>
      <c r="H1" s="209" t="s">
        <v>139</v>
      </c>
      <c r="I1" s="205" t="s">
        <v>2</v>
      </c>
    </row>
    <row r="2" ht="19.9" customHeight="1" spans="1:9">
      <c r="A2" s="208"/>
      <c r="B2" s="210" t="s">
        <v>140</v>
      </c>
      <c r="C2" s="210"/>
      <c r="D2" s="210"/>
      <c r="E2" s="210"/>
      <c r="F2" s="210"/>
      <c r="G2" s="210"/>
      <c r="H2" s="210"/>
      <c r="I2" s="205"/>
    </row>
    <row r="3" ht="17.05" customHeight="1" spans="1:9">
      <c r="A3" s="211"/>
      <c r="B3" s="164" t="s">
        <v>4</v>
      </c>
      <c r="C3" s="164"/>
      <c r="D3" s="201"/>
      <c r="E3" s="201"/>
      <c r="F3" s="201"/>
      <c r="G3" s="201"/>
      <c r="H3" s="212" t="s">
        <v>5</v>
      </c>
      <c r="I3" s="206"/>
    </row>
    <row r="4" ht="21.35" customHeight="1" spans="1:9">
      <c r="A4" s="213"/>
      <c r="B4" s="190" t="s">
        <v>6</v>
      </c>
      <c r="C4" s="190"/>
      <c r="D4" s="190" t="s">
        <v>7</v>
      </c>
      <c r="E4" s="190"/>
      <c r="F4" s="190"/>
      <c r="G4" s="190"/>
      <c r="H4" s="190"/>
      <c r="I4" s="198"/>
    </row>
    <row r="5" ht="21.35" customHeight="1" spans="1:9">
      <c r="A5" s="213"/>
      <c r="B5" s="190" t="s">
        <v>8</v>
      </c>
      <c r="C5" s="190" t="s">
        <v>9</v>
      </c>
      <c r="D5" s="190" t="s">
        <v>8</v>
      </c>
      <c r="E5" s="190" t="s">
        <v>58</v>
      </c>
      <c r="F5" s="190" t="s">
        <v>141</v>
      </c>
      <c r="G5" s="190" t="s">
        <v>142</v>
      </c>
      <c r="H5" s="190" t="s">
        <v>143</v>
      </c>
      <c r="I5" s="198"/>
    </row>
    <row r="6" ht="19.9" customHeight="1" spans="1:9">
      <c r="A6" s="165"/>
      <c r="B6" s="195" t="s">
        <v>144</v>
      </c>
      <c r="C6" s="197">
        <v>5790.42</v>
      </c>
      <c r="D6" s="195" t="s">
        <v>145</v>
      </c>
      <c r="E6" s="197">
        <v>5790.42</v>
      </c>
      <c r="F6" s="197">
        <v>5790.42</v>
      </c>
      <c r="G6" s="197"/>
      <c r="H6" s="197"/>
      <c r="I6" s="182"/>
    </row>
    <row r="7" ht="19.9" customHeight="1" spans="1:9">
      <c r="A7" s="165"/>
      <c r="B7" s="196" t="s">
        <v>146</v>
      </c>
      <c r="C7" s="197">
        <v>5790.42</v>
      </c>
      <c r="D7" s="196" t="s">
        <v>147</v>
      </c>
      <c r="E7" s="197"/>
      <c r="F7" s="197"/>
      <c r="G7" s="197"/>
      <c r="H7" s="197"/>
      <c r="I7" s="182"/>
    </row>
    <row r="8" ht="19.9" customHeight="1" spans="1:9">
      <c r="A8" s="165"/>
      <c r="B8" s="196" t="s">
        <v>148</v>
      </c>
      <c r="C8" s="197"/>
      <c r="D8" s="196" t="s">
        <v>149</v>
      </c>
      <c r="E8" s="197"/>
      <c r="F8" s="197"/>
      <c r="G8" s="197"/>
      <c r="H8" s="197"/>
      <c r="I8" s="182"/>
    </row>
    <row r="9" ht="19.9" customHeight="1" spans="1:9">
      <c r="A9" s="165"/>
      <c r="B9" s="196" t="s">
        <v>150</v>
      </c>
      <c r="C9" s="197"/>
      <c r="D9" s="196" t="s">
        <v>151</v>
      </c>
      <c r="E9" s="197"/>
      <c r="F9" s="197"/>
      <c r="G9" s="197"/>
      <c r="H9" s="197"/>
      <c r="I9" s="182"/>
    </row>
    <row r="10" ht="19.9" customHeight="1" spans="1:9">
      <c r="A10" s="165"/>
      <c r="B10" s="195" t="s">
        <v>152</v>
      </c>
      <c r="C10" s="197"/>
      <c r="D10" s="196" t="s">
        <v>153</v>
      </c>
      <c r="E10" s="197"/>
      <c r="F10" s="197"/>
      <c r="G10" s="197"/>
      <c r="H10" s="197"/>
      <c r="I10" s="182"/>
    </row>
    <row r="11" ht="19.9" customHeight="1" spans="1:9">
      <c r="A11" s="165"/>
      <c r="B11" s="196" t="s">
        <v>146</v>
      </c>
      <c r="C11" s="197"/>
      <c r="D11" s="196" t="s">
        <v>154</v>
      </c>
      <c r="E11" s="197"/>
      <c r="F11" s="197"/>
      <c r="G11" s="197"/>
      <c r="H11" s="197"/>
      <c r="I11" s="182"/>
    </row>
    <row r="12" ht="19.9" customHeight="1" spans="1:9">
      <c r="A12" s="165"/>
      <c r="B12" s="196" t="s">
        <v>148</v>
      </c>
      <c r="C12" s="197"/>
      <c r="D12" s="196" t="s">
        <v>155</v>
      </c>
      <c r="E12" s="197"/>
      <c r="F12" s="197"/>
      <c r="G12" s="197"/>
      <c r="H12" s="197"/>
      <c r="I12" s="182"/>
    </row>
    <row r="13" ht="19.9" customHeight="1" spans="1:9">
      <c r="A13" s="165"/>
      <c r="B13" s="196" t="s">
        <v>150</v>
      </c>
      <c r="C13" s="197"/>
      <c r="D13" s="196" t="s">
        <v>156</v>
      </c>
      <c r="E13" s="197">
        <v>4287.5</v>
      </c>
      <c r="F13" s="197">
        <v>4287.5</v>
      </c>
      <c r="G13" s="197"/>
      <c r="H13" s="197"/>
      <c r="I13" s="182"/>
    </row>
    <row r="14" ht="19.9" customHeight="1" spans="1:9">
      <c r="A14" s="165"/>
      <c r="B14" s="196" t="s">
        <v>157</v>
      </c>
      <c r="C14" s="197"/>
      <c r="D14" s="196" t="s">
        <v>158</v>
      </c>
      <c r="E14" s="197">
        <v>981.85</v>
      </c>
      <c r="F14" s="197">
        <v>981.85</v>
      </c>
      <c r="G14" s="197"/>
      <c r="H14" s="197"/>
      <c r="I14" s="182"/>
    </row>
    <row r="15" ht="19.9" customHeight="1" spans="1:9">
      <c r="A15" s="165"/>
      <c r="B15" s="196" t="s">
        <v>157</v>
      </c>
      <c r="C15" s="197"/>
      <c r="D15" s="196" t="s">
        <v>159</v>
      </c>
      <c r="E15" s="197"/>
      <c r="F15" s="197"/>
      <c r="G15" s="197"/>
      <c r="H15" s="197"/>
      <c r="I15" s="182"/>
    </row>
    <row r="16" ht="19.9" customHeight="1" spans="1:9">
      <c r="A16" s="165"/>
      <c r="B16" s="196" t="s">
        <v>157</v>
      </c>
      <c r="C16" s="197"/>
      <c r="D16" s="196" t="s">
        <v>160</v>
      </c>
      <c r="E16" s="197">
        <v>147.87</v>
      </c>
      <c r="F16" s="197">
        <v>147.87</v>
      </c>
      <c r="G16" s="197"/>
      <c r="H16" s="197"/>
      <c r="I16" s="182"/>
    </row>
    <row r="17" ht="19.9" customHeight="1" spans="1:9">
      <c r="A17" s="165"/>
      <c r="B17" s="196" t="s">
        <v>157</v>
      </c>
      <c r="C17" s="197"/>
      <c r="D17" s="196" t="s">
        <v>161</v>
      </c>
      <c r="E17" s="197"/>
      <c r="F17" s="197"/>
      <c r="G17" s="197"/>
      <c r="H17" s="197"/>
      <c r="I17" s="182"/>
    </row>
    <row r="18" ht="19.9" customHeight="1" spans="1:9">
      <c r="A18" s="165"/>
      <c r="B18" s="196" t="s">
        <v>157</v>
      </c>
      <c r="C18" s="197"/>
      <c r="D18" s="196" t="s">
        <v>162</v>
      </c>
      <c r="E18" s="197"/>
      <c r="F18" s="197"/>
      <c r="G18" s="197"/>
      <c r="H18" s="197"/>
      <c r="I18" s="182"/>
    </row>
    <row r="19" ht="19.9" customHeight="1" spans="1:9">
      <c r="A19" s="165"/>
      <c r="B19" s="196" t="s">
        <v>157</v>
      </c>
      <c r="C19" s="197"/>
      <c r="D19" s="196" t="s">
        <v>163</v>
      </c>
      <c r="E19" s="197"/>
      <c r="F19" s="197"/>
      <c r="G19" s="197"/>
      <c r="H19" s="197"/>
      <c r="I19" s="182"/>
    </row>
    <row r="20" ht="19.9" customHeight="1" spans="1:9">
      <c r="A20" s="165"/>
      <c r="B20" s="196" t="s">
        <v>157</v>
      </c>
      <c r="C20" s="197"/>
      <c r="D20" s="196" t="s">
        <v>164</v>
      </c>
      <c r="E20" s="197"/>
      <c r="F20" s="197"/>
      <c r="G20" s="197"/>
      <c r="H20" s="197"/>
      <c r="I20" s="182"/>
    </row>
    <row r="21" ht="19.9" customHeight="1" spans="1:9">
      <c r="A21" s="165"/>
      <c r="B21" s="196" t="s">
        <v>157</v>
      </c>
      <c r="C21" s="197"/>
      <c r="D21" s="196" t="s">
        <v>165</v>
      </c>
      <c r="E21" s="197"/>
      <c r="F21" s="197"/>
      <c r="G21" s="197"/>
      <c r="H21" s="197"/>
      <c r="I21" s="182"/>
    </row>
    <row r="22" ht="19.9" customHeight="1" spans="1:9">
      <c r="A22" s="165"/>
      <c r="B22" s="196" t="s">
        <v>157</v>
      </c>
      <c r="C22" s="197"/>
      <c r="D22" s="196" t="s">
        <v>166</v>
      </c>
      <c r="E22" s="197"/>
      <c r="F22" s="197"/>
      <c r="G22" s="197"/>
      <c r="H22" s="197"/>
      <c r="I22" s="182"/>
    </row>
    <row r="23" ht="19.9" customHeight="1" spans="1:9">
      <c r="A23" s="165"/>
      <c r="B23" s="196" t="s">
        <v>157</v>
      </c>
      <c r="C23" s="197"/>
      <c r="D23" s="196" t="s">
        <v>167</v>
      </c>
      <c r="E23" s="197"/>
      <c r="F23" s="197"/>
      <c r="G23" s="197"/>
      <c r="H23" s="197"/>
      <c r="I23" s="182"/>
    </row>
    <row r="24" ht="19.9" customHeight="1" spans="1:9">
      <c r="A24" s="165"/>
      <c r="B24" s="196" t="s">
        <v>157</v>
      </c>
      <c r="C24" s="197"/>
      <c r="D24" s="196" t="s">
        <v>168</v>
      </c>
      <c r="E24" s="197"/>
      <c r="F24" s="197"/>
      <c r="G24" s="197"/>
      <c r="H24" s="197"/>
      <c r="I24" s="182"/>
    </row>
    <row r="25" ht="19.9" customHeight="1" spans="1:9">
      <c r="A25" s="165"/>
      <c r="B25" s="196" t="s">
        <v>157</v>
      </c>
      <c r="C25" s="197"/>
      <c r="D25" s="196" t="s">
        <v>169</v>
      </c>
      <c r="E25" s="197"/>
      <c r="F25" s="197"/>
      <c r="G25" s="197"/>
      <c r="H25" s="197"/>
      <c r="I25" s="182"/>
    </row>
    <row r="26" ht="19.9" customHeight="1" spans="1:9">
      <c r="A26" s="165"/>
      <c r="B26" s="196" t="s">
        <v>157</v>
      </c>
      <c r="C26" s="197"/>
      <c r="D26" s="196" t="s">
        <v>170</v>
      </c>
      <c r="E26" s="197">
        <v>373.2</v>
      </c>
      <c r="F26" s="197">
        <v>373.2</v>
      </c>
      <c r="G26" s="197"/>
      <c r="H26" s="197"/>
      <c r="I26" s="182"/>
    </row>
    <row r="27" ht="19.9" customHeight="1" spans="1:9">
      <c r="A27" s="165"/>
      <c r="B27" s="196" t="s">
        <v>157</v>
      </c>
      <c r="C27" s="197"/>
      <c r="D27" s="196" t="s">
        <v>171</v>
      </c>
      <c r="E27" s="197"/>
      <c r="F27" s="197"/>
      <c r="G27" s="197"/>
      <c r="H27" s="197"/>
      <c r="I27" s="182"/>
    </row>
    <row r="28" ht="19.9" customHeight="1" spans="1:9">
      <c r="A28" s="165"/>
      <c r="B28" s="196" t="s">
        <v>157</v>
      </c>
      <c r="C28" s="197"/>
      <c r="D28" s="196" t="s">
        <v>172</v>
      </c>
      <c r="E28" s="197"/>
      <c r="F28" s="197"/>
      <c r="G28" s="197"/>
      <c r="H28" s="197"/>
      <c r="I28" s="182"/>
    </row>
    <row r="29" ht="19.9" customHeight="1" spans="1:9">
      <c r="A29" s="165"/>
      <c r="B29" s="196" t="s">
        <v>157</v>
      </c>
      <c r="C29" s="197"/>
      <c r="D29" s="196" t="s">
        <v>173</v>
      </c>
      <c r="E29" s="197"/>
      <c r="F29" s="197"/>
      <c r="G29" s="197"/>
      <c r="H29" s="197"/>
      <c r="I29" s="182"/>
    </row>
    <row r="30" ht="19.9" customHeight="1" spans="1:9">
      <c r="A30" s="165"/>
      <c r="B30" s="196" t="s">
        <v>157</v>
      </c>
      <c r="C30" s="197"/>
      <c r="D30" s="196" t="s">
        <v>174</v>
      </c>
      <c r="E30" s="197"/>
      <c r="F30" s="197"/>
      <c r="G30" s="197"/>
      <c r="H30" s="197"/>
      <c r="I30" s="182"/>
    </row>
    <row r="31" ht="19.9" customHeight="1" spans="1:9">
      <c r="A31" s="165"/>
      <c r="B31" s="196" t="s">
        <v>157</v>
      </c>
      <c r="C31" s="197"/>
      <c r="D31" s="196" t="s">
        <v>175</v>
      </c>
      <c r="E31" s="197"/>
      <c r="F31" s="197"/>
      <c r="G31" s="197"/>
      <c r="H31" s="197"/>
      <c r="I31" s="182"/>
    </row>
    <row r="32" ht="19.9" customHeight="1" spans="1:9">
      <c r="A32" s="165"/>
      <c r="B32" s="196" t="s">
        <v>157</v>
      </c>
      <c r="C32" s="197"/>
      <c r="D32" s="196" t="s">
        <v>176</v>
      </c>
      <c r="E32" s="197"/>
      <c r="F32" s="197"/>
      <c r="G32" s="197"/>
      <c r="H32" s="197"/>
      <c r="I32" s="182"/>
    </row>
    <row r="33" ht="19.9" customHeight="1" spans="1:9">
      <c r="A33" s="165"/>
      <c r="B33" s="196" t="s">
        <v>157</v>
      </c>
      <c r="C33" s="197"/>
      <c r="D33" s="196" t="s">
        <v>177</v>
      </c>
      <c r="E33" s="197"/>
      <c r="F33" s="197"/>
      <c r="G33" s="197"/>
      <c r="H33" s="197"/>
      <c r="I33" s="182"/>
    </row>
    <row r="34" ht="8.5" customHeight="1" spans="1:9">
      <c r="A34" s="214"/>
      <c r="B34" s="214"/>
      <c r="C34" s="214"/>
      <c r="D34" s="191"/>
      <c r="E34" s="214"/>
      <c r="F34" s="214"/>
      <c r="G34" s="214"/>
      <c r="H34" s="214"/>
      <c r="I34" s="200"/>
    </row>
  </sheetData>
  <mergeCells count="6">
    <mergeCell ref="B2:H2"/>
    <mergeCell ref="B3:C3"/>
    <mergeCell ref="B4:C4"/>
    <mergeCell ref="D4:H4"/>
    <mergeCell ref="A7:A9"/>
    <mergeCell ref="A11:A33"/>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451"/>
  <sheetViews>
    <sheetView zoomScale="80" zoomScaleNormal="80" topLeftCell="B1" workbookViewId="0">
      <pane ySplit="6" topLeftCell="A7" activePane="bottomLeft" state="frozen"/>
      <selection/>
      <selection pane="bottomLeft" activeCell="M10" sqref="M10"/>
    </sheetView>
  </sheetViews>
  <sheetFormatPr defaultColWidth="10" defaultRowHeight="13.5"/>
  <cols>
    <col min="1" max="1" width="1.53333333333333" customWidth="1"/>
    <col min="2" max="3" width="6.15" customWidth="1"/>
    <col min="4" max="4" width="13.3333333333333" customWidth="1"/>
    <col min="5" max="5" width="41.025" customWidth="1"/>
    <col min="6" max="10" width="11.4" customWidth="1"/>
    <col min="11" max="39" width="10.2583333333333" customWidth="1"/>
    <col min="40" max="40" width="1.53333333333333" customWidth="1"/>
    <col min="41" max="41" width="9.76666666666667" customWidth="1"/>
  </cols>
  <sheetData>
    <row r="1" ht="14.3" customHeight="1" spans="1:40">
      <c r="A1" s="161"/>
      <c r="B1" s="161"/>
      <c r="C1" s="161"/>
      <c r="D1" s="185"/>
      <c r="E1" s="185"/>
      <c r="F1" s="160"/>
      <c r="G1" s="160"/>
      <c r="H1" s="160"/>
      <c r="I1" s="185"/>
      <c r="J1" s="185"/>
      <c r="K1" s="160"/>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8" t="s">
        <v>178</v>
      </c>
      <c r="AN1" s="205"/>
    </row>
    <row r="2" ht="19.9" customHeight="1" spans="1:40">
      <c r="A2" s="160"/>
      <c r="B2" s="162" t="s">
        <v>179</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205"/>
    </row>
    <row r="3" ht="17.05" customHeight="1" spans="1:40">
      <c r="A3" s="163"/>
      <c r="B3" s="164" t="s">
        <v>4</v>
      </c>
      <c r="C3" s="164"/>
      <c r="D3" s="164"/>
      <c r="E3" s="164"/>
      <c r="F3" s="201"/>
      <c r="G3" s="163"/>
      <c r="H3" s="189"/>
      <c r="I3" s="201"/>
      <c r="J3" s="201"/>
      <c r="K3" s="204"/>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189" t="s">
        <v>5</v>
      </c>
      <c r="AM3" s="189"/>
      <c r="AN3" s="206"/>
    </row>
    <row r="4" ht="21.35" customHeight="1" spans="1:40">
      <c r="A4" s="165"/>
      <c r="B4" s="190" t="s">
        <v>8</v>
      </c>
      <c r="C4" s="190"/>
      <c r="D4" s="190"/>
      <c r="E4" s="190"/>
      <c r="F4" s="190" t="s">
        <v>180</v>
      </c>
      <c r="G4" s="190" t="s">
        <v>181</v>
      </c>
      <c r="H4" s="190"/>
      <c r="I4" s="190"/>
      <c r="J4" s="190"/>
      <c r="K4" s="190"/>
      <c r="L4" s="190"/>
      <c r="M4" s="190"/>
      <c r="N4" s="190"/>
      <c r="O4" s="190"/>
      <c r="P4" s="190"/>
      <c r="Q4" s="190" t="s">
        <v>182</v>
      </c>
      <c r="R4" s="190"/>
      <c r="S4" s="190"/>
      <c r="T4" s="190"/>
      <c r="U4" s="190"/>
      <c r="V4" s="190"/>
      <c r="W4" s="190"/>
      <c r="X4" s="190"/>
      <c r="Y4" s="190"/>
      <c r="Z4" s="190"/>
      <c r="AA4" s="190" t="s">
        <v>183</v>
      </c>
      <c r="AB4" s="190"/>
      <c r="AC4" s="190"/>
      <c r="AD4" s="190"/>
      <c r="AE4" s="190"/>
      <c r="AF4" s="190"/>
      <c r="AG4" s="190"/>
      <c r="AH4" s="190"/>
      <c r="AI4" s="190"/>
      <c r="AJ4" s="190"/>
      <c r="AK4" s="190"/>
      <c r="AL4" s="190"/>
      <c r="AM4" s="190"/>
      <c r="AN4" s="198"/>
    </row>
    <row r="5" ht="21.35" customHeight="1" spans="1:40">
      <c r="A5" s="165"/>
      <c r="B5" s="190" t="s">
        <v>100</v>
      </c>
      <c r="C5" s="190"/>
      <c r="D5" s="190" t="s">
        <v>69</v>
      </c>
      <c r="E5" s="190" t="s">
        <v>70</v>
      </c>
      <c r="F5" s="190"/>
      <c r="G5" s="190" t="s">
        <v>58</v>
      </c>
      <c r="H5" s="190" t="s">
        <v>184</v>
      </c>
      <c r="I5" s="190"/>
      <c r="J5" s="190"/>
      <c r="K5" s="190" t="s">
        <v>185</v>
      </c>
      <c r="L5" s="190"/>
      <c r="M5" s="190"/>
      <c r="N5" s="190" t="s">
        <v>186</v>
      </c>
      <c r="O5" s="190"/>
      <c r="P5" s="190"/>
      <c r="Q5" s="190" t="s">
        <v>58</v>
      </c>
      <c r="R5" s="190" t="s">
        <v>184</v>
      </c>
      <c r="S5" s="190"/>
      <c r="T5" s="190"/>
      <c r="U5" s="190" t="s">
        <v>185</v>
      </c>
      <c r="V5" s="190"/>
      <c r="W5" s="190"/>
      <c r="X5" s="190" t="s">
        <v>186</v>
      </c>
      <c r="Y5" s="190"/>
      <c r="Z5" s="190"/>
      <c r="AA5" s="190" t="s">
        <v>58</v>
      </c>
      <c r="AB5" s="190" t="s">
        <v>184</v>
      </c>
      <c r="AC5" s="190"/>
      <c r="AD5" s="190"/>
      <c r="AE5" s="190" t="s">
        <v>185</v>
      </c>
      <c r="AF5" s="190"/>
      <c r="AG5" s="190"/>
      <c r="AH5" s="190" t="s">
        <v>186</v>
      </c>
      <c r="AI5" s="190"/>
      <c r="AJ5" s="190"/>
      <c r="AK5" s="190" t="s">
        <v>187</v>
      </c>
      <c r="AL5" s="190"/>
      <c r="AM5" s="190"/>
      <c r="AN5" s="198"/>
    </row>
    <row r="6" ht="21.35" customHeight="1" spans="1:40">
      <c r="A6" s="191"/>
      <c r="B6" s="190" t="s">
        <v>101</v>
      </c>
      <c r="C6" s="190" t="s">
        <v>102</v>
      </c>
      <c r="D6" s="190"/>
      <c r="E6" s="190"/>
      <c r="F6" s="190"/>
      <c r="G6" s="190"/>
      <c r="H6" s="190" t="s">
        <v>188</v>
      </c>
      <c r="I6" s="190" t="s">
        <v>96</v>
      </c>
      <c r="J6" s="190" t="s">
        <v>97</v>
      </c>
      <c r="K6" s="190" t="s">
        <v>188</v>
      </c>
      <c r="L6" s="190" t="s">
        <v>96</v>
      </c>
      <c r="M6" s="190" t="s">
        <v>97</v>
      </c>
      <c r="N6" s="190" t="s">
        <v>188</v>
      </c>
      <c r="O6" s="190" t="s">
        <v>96</v>
      </c>
      <c r="P6" s="190" t="s">
        <v>97</v>
      </c>
      <c r="Q6" s="190"/>
      <c r="R6" s="190" t="s">
        <v>188</v>
      </c>
      <c r="S6" s="190" t="s">
        <v>96</v>
      </c>
      <c r="T6" s="190" t="s">
        <v>97</v>
      </c>
      <c r="U6" s="190" t="s">
        <v>188</v>
      </c>
      <c r="V6" s="190" t="s">
        <v>96</v>
      </c>
      <c r="W6" s="190" t="s">
        <v>97</v>
      </c>
      <c r="X6" s="190" t="s">
        <v>188</v>
      </c>
      <c r="Y6" s="190" t="s">
        <v>96</v>
      </c>
      <c r="Z6" s="190" t="s">
        <v>97</v>
      </c>
      <c r="AA6" s="190"/>
      <c r="AB6" s="190" t="s">
        <v>188</v>
      </c>
      <c r="AC6" s="190" t="s">
        <v>96</v>
      </c>
      <c r="AD6" s="190" t="s">
        <v>97</v>
      </c>
      <c r="AE6" s="190" t="s">
        <v>188</v>
      </c>
      <c r="AF6" s="190" t="s">
        <v>96</v>
      </c>
      <c r="AG6" s="190" t="s">
        <v>97</v>
      </c>
      <c r="AH6" s="190" t="s">
        <v>188</v>
      </c>
      <c r="AI6" s="190" t="s">
        <v>96</v>
      </c>
      <c r="AJ6" s="190" t="s">
        <v>97</v>
      </c>
      <c r="AK6" s="190" t="s">
        <v>188</v>
      </c>
      <c r="AL6" s="190" t="s">
        <v>96</v>
      </c>
      <c r="AM6" s="190" t="s">
        <v>97</v>
      </c>
      <c r="AN6" s="198"/>
    </row>
    <row r="7" ht="19.9" customHeight="1" spans="1:40">
      <c r="A7" s="165"/>
      <c r="B7" s="192"/>
      <c r="C7" s="192"/>
      <c r="D7" s="192"/>
      <c r="E7" s="169" t="s">
        <v>71</v>
      </c>
      <c r="F7" s="193">
        <f>I7+J7</f>
        <v>5790.42</v>
      </c>
      <c r="G7" s="193">
        <f>I7+J7</f>
        <v>5790.42</v>
      </c>
      <c r="H7" s="193">
        <f>I7+J7</f>
        <v>5790.42</v>
      </c>
      <c r="I7" s="193">
        <v>4794.77</v>
      </c>
      <c r="J7" s="170">
        <f>'1-2'!I8</f>
        <v>995.65</v>
      </c>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8"/>
    </row>
    <row r="8" ht="19.9" customHeight="1" spans="1:40">
      <c r="A8" s="165"/>
      <c r="B8" s="194" t="s">
        <v>22</v>
      </c>
      <c r="C8" s="194" t="s">
        <v>22</v>
      </c>
      <c r="D8" s="195"/>
      <c r="E8" s="196" t="s">
        <v>22</v>
      </c>
      <c r="F8" s="193">
        <v>5790.42</v>
      </c>
      <c r="G8" s="193">
        <v>5790.42</v>
      </c>
      <c r="H8" s="193">
        <v>5790.42</v>
      </c>
      <c r="I8" s="193">
        <v>4794.77</v>
      </c>
      <c r="J8" s="193">
        <f>J9+J58+J98+J142+J186+J229+J270+J306+J338+J372+J411</f>
        <v>995.65</v>
      </c>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8"/>
    </row>
    <row r="9" ht="19.9" customHeight="1" spans="1:40">
      <c r="A9" s="165"/>
      <c r="B9" s="194" t="s">
        <v>22</v>
      </c>
      <c r="C9" s="194" t="s">
        <v>22</v>
      </c>
      <c r="D9" s="195"/>
      <c r="E9" s="196" t="s">
        <v>189</v>
      </c>
      <c r="F9" s="197">
        <v>1517.27</v>
      </c>
      <c r="G9" s="197">
        <v>1517.27</v>
      </c>
      <c r="H9" s="197">
        <v>1517.27</v>
      </c>
      <c r="I9" s="197">
        <v>1215.68</v>
      </c>
      <c r="J9" s="197">
        <f>301.59-39.9</f>
        <v>261.69</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8"/>
    </row>
    <row r="10" ht="19.9" customHeight="1" spans="1:40">
      <c r="A10" s="165"/>
      <c r="B10" s="194" t="s">
        <v>22</v>
      </c>
      <c r="C10" s="194" t="s">
        <v>22</v>
      </c>
      <c r="D10" s="195"/>
      <c r="E10" s="196" t="s">
        <v>190</v>
      </c>
      <c r="F10" s="197">
        <v>404.97</v>
      </c>
      <c r="G10" s="197">
        <v>404.97</v>
      </c>
      <c r="H10" s="197">
        <v>404.97</v>
      </c>
      <c r="I10" s="197">
        <v>173.28</v>
      </c>
      <c r="J10" s="197">
        <v>231.69</v>
      </c>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8"/>
    </row>
    <row r="11" ht="19.9" customHeight="1" spans="1:40">
      <c r="A11" s="165"/>
      <c r="B11" s="194" t="s">
        <v>22</v>
      </c>
      <c r="C11" s="194" t="s">
        <v>22</v>
      </c>
      <c r="D11" s="195"/>
      <c r="E11" s="196" t="s">
        <v>191</v>
      </c>
      <c r="F11" s="197">
        <v>25.8</v>
      </c>
      <c r="G11" s="197">
        <v>25.8</v>
      </c>
      <c r="H11" s="197">
        <v>25.8</v>
      </c>
      <c r="I11" s="197">
        <v>5.8</v>
      </c>
      <c r="J11" s="197">
        <v>20</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8"/>
    </row>
    <row r="12" ht="19.9" customHeight="1" spans="2:40">
      <c r="B12" s="194" t="s">
        <v>22</v>
      </c>
      <c r="C12" s="194" t="s">
        <v>22</v>
      </c>
      <c r="D12" s="195"/>
      <c r="E12" s="196" t="s">
        <v>192</v>
      </c>
      <c r="F12" s="197">
        <v>41.65</v>
      </c>
      <c r="G12" s="197">
        <v>41.65</v>
      </c>
      <c r="H12" s="197">
        <v>41.65</v>
      </c>
      <c r="I12" s="197">
        <v>29.15</v>
      </c>
      <c r="J12" s="197">
        <v>12.5</v>
      </c>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8"/>
    </row>
    <row r="13" ht="19.9" customHeight="1" spans="1:40">
      <c r="A13" s="165"/>
      <c r="B13" s="194" t="s">
        <v>193</v>
      </c>
      <c r="C13" s="194" t="s">
        <v>194</v>
      </c>
      <c r="D13" s="195" t="s">
        <v>88</v>
      </c>
      <c r="E13" s="196" t="s">
        <v>195</v>
      </c>
      <c r="F13" s="197">
        <v>21.1</v>
      </c>
      <c r="G13" s="197">
        <v>21.1</v>
      </c>
      <c r="H13" s="197">
        <v>21.1</v>
      </c>
      <c r="I13" s="197">
        <v>8.6</v>
      </c>
      <c r="J13" s="197">
        <v>12.5</v>
      </c>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8"/>
    </row>
    <row r="14" ht="19.9" customHeight="1" spans="1:40">
      <c r="A14" s="165"/>
      <c r="B14" s="194" t="s">
        <v>193</v>
      </c>
      <c r="C14" s="194" t="s">
        <v>194</v>
      </c>
      <c r="D14" s="195" t="s">
        <v>88</v>
      </c>
      <c r="E14" s="196" t="s">
        <v>196</v>
      </c>
      <c r="F14" s="197">
        <v>17.79</v>
      </c>
      <c r="G14" s="197">
        <v>17.79</v>
      </c>
      <c r="H14" s="197">
        <v>17.79</v>
      </c>
      <c r="I14" s="197">
        <v>17.79</v>
      </c>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8"/>
    </row>
    <row r="15" ht="19.9" customHeight="1" spans="1:40">
      <c r="A15" s="165"/>
      <c r="B15" s="194" t="s">
        <v>193</v>
      </c>
      <c r="C15" s="194" t="s">
        <v>194</v>
      </c>
      <c r="D15" s="195" t="s">
        <v>88</v>
      </c>
      <c r="E15" s="196" t="s">
        <v>197</v>
      </c>
      <c r="F15" s="197">
        <v>2.76</v>
      </c>
      <c r="G15" s="197">
        <v>2.76</v>
      </c>
      <c r="H15" s="197">
        <v>2.76</v>
      </c>
      <c r="I15" s="197">
        <v>2.76</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8"/>
    </row>
    <row r="16" ht="19.9" customHeight="1" spans="2:40">
      <c r="B16" s="194" t="s">
        <v>22</v>
      </c>
      <c r="C16" s="194" t="s">
        <v>22</v>
      </c>
      <c r="D16" s="195"/>
      <c r="E16" s="196" t="s">
        <v>198</v>
      </c>
      <c r="F16" s="197">
        <v>16</v>
      </c>
      <c r="G16" s="197">
        <v>16</v>
      </c>
      <c r="H16" s="197">
        <v>16</v>
      </c>
      <c r="I16" s="197">
        <v>2</v>
      </c>
      <c r="J16" s="197">
        <v>14</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8"/>
    </row>
    <row r="17" ht="19.9" customHeight="1" spans="2:40">
      <c r="B17" s="194" t="s">
        <v>22</v>
      </c>
      <c r="C17" s="194" t="s">
        <v>22</v>
      </c>
      <c r="D17" s="195"/>
      <c r="E17" s="196" t="s">
        <v>199</v>
      </c>
      <c r="F17" s="197">
        <v>28.55</v>
      </c>
      <c r="G17" s="197">
        <v>28.55</v>
      </c>
      <c r="H17" s="197">
        <v>28.55</v>
      </c>
      <c r="I17" s="197">
        <v>8</v>
      </c>
      <c r="J17" s="197">
        <v>20.55</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8"/>
    </row>
    <row r="18" ht="19.9" customHeight="1" spans="2:40">
      <c r="B18" s="194" t="s">
        <v>22</v>
      </c>
      <c r="C18" s="194" t="s">
        <v>22</v>
      </c>
      <c r="D18" s="195"/>
      <c r="E18" s="196" t="s">
        <v>200</v>
      </c>
      <c r="F18" s="197">
        <v>58</v>
      </c>
      <c r="G18" s="197">
        <v>58</v>
      </c>
      <c r="H18" s="197">
        <v>58</v>
      </c>
      <c r="I18" s="197">
        <v>8</v>
      </c>
      <c r="J18" s="197">
        <v>50</v>
      </c>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8"/>
    </row>
    <row r="19" ht="19.9" customHeight="1" spans="2:40">
      <c r="B19" s="194" t="s">
        <v>22</v>
      </c>
      <c r="C19" s="194" t="s">
        <v>22</v>
      </c>
      <c r="D19" s="195"/>
      <c r="E19" s="196" t="s">
        <v>201</v>
      </c>
      <c r="F19" s="197">
        <v>10</v>
      </c>
      <c r="G19" s="197">
        <v>10</v>
      </c>
      <c r="H19" s="197">
        <v>10</v>
      </c>
      <c r="I19" s="197">
        <v>10</v>
      </c>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8"/>
    </row>
    <row r="20" ht="19.9" customHeight="1" spans="2:40">
      <c r="B20" s="194" t="s">
        <v>22</v>
      </c>
      <c r="C20" s="194" t="s">
        <v>22</v>
      </c>
      <c r="D20" s="195"/>
      <c r="E20" s="196" t="s">
        <v>202</v>
      </c>
      <c r="F20" s="197">
        <v>6</v>
      </c>
      <c r="G20" s="197">
        <v>6</v>
      </c>
      <c r="H20" s="197">
        <v>6</v>
      </c>
      <c r="I20" s="197"/>
      <c r="J20" s="197">
        <v>6</v>
      </c>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8"/>
    </row>
    <row r="21" ht="19.9" customHeight="1" spans="2:40">
      <c r="B21" s="194" t="s">
        <v>22</v>
      </c>
      <c r="C21" s="194" t="s">
        <v>22</v>
      </c>
      <c r="D21" s="195"/>
      <c r="E21" s="196" t="s">
        <v>203</v>
      </c>
      <c r="F21" s="197">
        <v>49.78</v>
      </c>
      <c r="G21" s="197">
        <v>49.78</v>
      </c>
      <c r="H21" s="197">
        <v>49.78</v>
      </c>
      <c r="I21" s="197">
        <v>36.78</v>
      </c>
      <c r="J21" s="197">
        <v>13</v>
      </c>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8"/>
    </row>
    <row r="22" ht="19.9" customHeight="1" spans="2:40">
      <c r="B22" s="194" t="s">
        <v>22</v>
      </c>
      <c r="C22" s="194" t="s">
        <v>22</v>
      </c>
      <c r="D22" s="195"/>
      <c r="E22" s="196" t="s">
        <v>204</v>
      </c>
      <c r="F22" s="197">
        <v>2</v>
      </c>
      <c r="G22" s="197">
        <v>2</v>
      </c>
      <c r="H22" s="197">
        <v>2</v>
      </c>
      <c r="I22" s="197"/>
      <c r="J22" s="197">
        <v>2</v>
      </c>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8"/>
    </row>
    <row r="23" ht="19.9" customHeight="1" spans="2:40">
      <c r="B23" s="194" t="s">
        <v>22</v>
      </c>
      <c r="C23" s="194" t="s">
        <v>22</v>
      </c>
      <c r="D23" s="195"/>
      <c r="E23" s="196" t="s">
        <v>205</v>
      </c>
      <c r="F23" s="197">
        <v>24.25</v>
      </c>
      <c r="G23" s="197">
        <v>24.25</v>
      </c>
      <c r="H23" s="197">
        <v>24.25</v>
      </c>
      <c r="I23" s="197">
        <v>24.25</v>
      </c>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8"/>
    </row>
    <row r="24" ht="19.9" customHeight="1" spans="2:40">
      <c r="B24" s="194" t="s">
        <v>22</v>
      </c>
      <c r="C24" s="194" t="s">
        <v>22</v>
      </c>
      <c r="D24" s="195"/>
      <c r="E24" s="196" t="s">
        <v>206</v>
      </c>
      <c r="F24" s="197">
        <v>92.44</v>
      </c>
      <c r="G24" s="197">
        <v>92.44</v>
      </c>
      <c r="H24" s="197">
        <v>92.44</v>
      </c>
      <c r="I24" s="197">
        <v>6.8</v>
      </c>
      <c r="J24" s="197">
        <v>85.64</v>
      </c>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8"/>
    </row>
    <row r="25" ht="19.9" customHeight="1" spans="2:40">
      <c r="B25" s="194" t="s">
        <v>22</v>
      </c>
      <c r="C25" s="194" t="s">
        <v>22</v>
      </c>
      <c r="D25" s="195"/>
      <c r="E25" s="196" t="s">
        <v>207</v>
      </c>
      <c r="F25" s="197">
        <v>5.34</v>
      </c>
      <c r="G25" s="197">
        <v>5.34</v>
      </c>
      <c r="H25" s="197">
        <v>5.34</v>
      </c>
      <c r="I25" s="197">
        <v>5.34</v>
      </c>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8"/>
    </row>
    <row r="26" ht="19.9" customHeight="1" spans="2:40">
      <c r="B26" s="194" t="s">
        <v>22</v>
      </c>
      <c r="C26" s="194" t="s">
        <v>22</v>
      </c>
      <c r="D26" s="195"/>
      <c r="E26" s="196" t="s">
        <v>208</v>
      </c>
      <c r="F26" s="197">
        <v>5</v>
      </c>
      <c r="G26" s="197">
        <v>5</v>
      </c>
      <c r="H26" s="197">
        <v>5</v>
      </c>
      <c r="I26" s="197"/>
      <c r="J26" s="197">
        <v>5</v>
      </c>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8"/>
    </row>
    <row r="27" ht="19.9" customHeight="1" spans="2:40">
      <c r="B27" s="194" t="s">
        <v>22</v>
      </c>
      <c r="C27" s="194" t="s">
        <v>22</v>
      </c>
      <c r="D27" s="195"/>
      <c r="E27" s="196" t="s">
        <v>209</v>
      </c>
      <c r="F27" s="197">
        <v>8.01</v>
      </c>
      <c r="G27" s="197">
        <v>8.01</v>
      </c>
      <c r="H27" s="197">
        <v>8.01</v>
      </c>
      <c r="I27" s="197">
        <v>8.01</v>
      </c>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8"/>
    </row>
    <row r="28" ht="19.9" customHeight="1" spans="2:40">
      <c r="B28" s="194" t="s">
        <v>22</v>
      </c>
      <c r="C28" s="194" t="s">
        <v>22</v>
      </c>
      <c r="D28" s="195"/>
      <c r="E28" s="196" t="s">
        <v>210</v>
      </c>
      <c r="F28" s="197">
        <v>23</v>
      </c>
      <c r="G28" s="197">
        <v>23</v>
      </c>
      <c r="H28" s="197">
        <v>23</v>
      </c>
      <c r="I28" s="197">
        <v>23</v>
      </c>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8"/>
    </row>
    <row r="29" ht="19.9" customHeight="1" spans="2:40">
      <c r="B29" s="194" t="s">
        <v>22</v>
      </c>
      <c r="C29" s="194" t="s">
        <v>22</v>
      </c>
      <c r="D29" s="195"/>
      <c r="E29" s="196" t="s">
        <v>211</v>
      </c>
      <c r="F29" s="197">
        <v>0.6</v>
      </c>
      <c r="G29" s="197">
        <v>0.6</v>
      </c>
      <c r="H29" s="197">
        <v>0.6</v>
      </c>
      <c r="I29" s="197">
        <v>0.6</v>
      </c>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8"/>
    </row>
    <row r="30" ht="19.9" customHeight="1" spans="2:40">
      <c r="B30" s="194" t="s">
        <v>22</v>
      </c>
      <c r="C30" s="194" t="s">
        <v>22</v>
      </c>
      <c r="D30" s="195"/>
      <c r="E30" s="196" t="s">
        <v>212</v>
      </c>
      <c r="F30" s="197">
        <v>2</v>
      </c>
      <c r="G30" s="197">
        <v>2</v>
      </c>
      <c r="H30" s="197">
        <v>2</v>
      </c>
      <c r="I30" s="197">
        <v>2</v>
      </c>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8"/>
    </row>
    <row r="31" ht="19.9" customHeight="1" spans="2:40">
      <c r="B31" s="194" t="s">
        <v>22</v>
      </c>
      <c r="C31" s="194" t="s">
        <v>22</v>
      </c>
      <c r="D31" s="195"/>
      <c r="E31" s="196" t="s">
        <v>213</v>
      </c>
      <c r="F31" s="197">
        <v>1.55</v>
      </c>
      <c r="G31" s="197">
        <v>1.55</v>
      </c>
      <c r="H31" s="197">
        <v>1.55</v>
      </c>
      <c r="I31" s="197">
        <v>1.55</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8"/>
    </row>
    <row r="32" ht="19.9" customHeight="1" spans="2:40">
      <c r="B32" s="194" t="s">
        <v>22</v>
      </c>
      <c r="C32" s="194" t="s">
        <v>22</v>
      </c>
      <c r="D32" s="195"/>
      <c r="E32" s="196" t="s">
        <v>214</v>
      </c>
      <c r="F32" s="197">
        <v>5</v>
      </c>
      <c r="G32" s="197">
        <v>5</v>
      </c>
      <c r="H32" s="197">
        <v>5</v>
      </c>
      <c r="I32" s="197">
        <v>2</v>
      </c>
      <c r="J32" s="197">
        <v>3</v>
      </c>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8"/>
    </row>
    <row r="33" ht="19.9" customHeight="1" spans="2:40">
      <c r="B33" s="194" t="s">
        <v>22</v>
      </c>
      <c r="C33" s="194" t="s">
        <v>22</v>
      </c>
      <c r="D33" s="195"/>
      <c r="E33" s="196" t="s">
        <v>215</v>
      </c>
      <c r="F33" s="197">
        <v>919.5</v>
      </c>
      <c r="G33" s="197">
        <v>919.5</v>
      </c>
      <c r="H33" s="197">
        <v>919.5</v>
      </c>
      <c r="I33" s="197">
        <v>879.6</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8"/>
    </row>
    <row r="34" ht="19.9" customHeight="1" spans="1:40">
      <c r="A34" s="165"/>
      <c r="B34" s="194" t="s">
        <v>22</v>
      </c>
      <c r="C34" s="194" t="s">
        <v>22</v>
      </c>
      <c r="D34" s="195"/>
      <c r="E34" s="196" t="s">
        <v>216</v>
      </c>
      <c r="F34" s="197">
        <v>258.02</v>
      </c>
      <c r="G34" s="197">
        <v>258.02</v>
      </c>
      <c r="H34" s="197">
        <v>258.02</v>
      </c>
      <c r="I34" s="197">
        <v>218.12</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8"/>
    </row>
    <row r="35" ht="19.9" customHeight="1" spans="1:40">
      <c r="A35" s="165"/>
      <c r="B35" s="194" t="s">
        <v>217</v>
      </c>
      <c r="C35" s="194" t="s">
        <v>218</v>
      </c>
      <c r="D35" s="195" t="s">
        <v>88</v>
      </c>
      <c r="E35" s="196" t="s">
        <v>219</v>
      </c>
      <c r="F35" s="197">
        <v>1.14</v>
      </c>
      <c r="G35" s="197">
        <v>1.14</v>
      </c>
      <c r="H35" s="197">
        <v>1.14</v>
      </c>
      <c r="I35" s="197">
        <v>1.14</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8"/>
    </row>
    <row r="36" ht="19.9" customHeight="1" spans="1:40">
      <c r="A36" s="165"/>
      <c r="B36" s="194" t="s">
        <v>217</v>
      </c>
      <c r="C36" s="194" t="s">
        <v>218</v>
      </c>
      <c r="D36" s="195" t="s">
        <v>88</v>
      </c>
      <c r="E36" s="196" t="s">
        <v>220</v>
      </c>
      <c r="F36" s="197">
        <v>39.9</v>
      </c>
      <c r="G36" s="197">
        <v>39.9</v>
      </c>
      <c r="H36" s="197">
        <v>39.9</v>
      </c>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8"/>
    </row>
    <row r="37" ht="19.9" customHeight="1" spans="1:40">
      <c r="A37" s="165"/>
      <c r="B37" s="194" t="s">
        <v>217</v>
      </c>
      <c r="C37" s="194" t="s">
        <v>218</v>
      </c>
      <c r="D37" s="195" t="s">
        <v>88</v>
      </c>
      <c r="E37" s="196" t="s">
        <v>221</v>
      </c>
      <c r="F37" s="197">
        <v>200.86</v>
      </c>
      <c r="G37" s="197">
        <v>200.86</v>
      </c>
      <c r="H37" s="197">
        <v>200.86</v>
      </c>
      <c r="I37" s="197">
        <v>200.86</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8"/>
    </row>
    <row r="38" ht="19.9" customHeight="1" spans="1:40">
      <c r="A38" s="165"/>
      <c r="B38" s="194" t="s">
        <v>217</v>
      </c>
      <c r="C38" s="194" t="s">
        <v>218</v>
      </c>
      <c r="D38" s="195" t="s">
        <v>88</v>
      </c>
      <c r="E38" s="196" t="s">
        <v>222</v>
      </c>
      <c r="F38" s="197">
        <v>16.11</v>
      </c>
      <c r="G38" s="197">
        <v>16.11</v>
      </c>
      <c r="H38" s="197">
        <v>16.11</v>
      </c>
      <c r="I38" s="197">
        <v>16.11</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8"/>
    </row>
    <row r="39" ht="19.9" customHeight="1" spans="2:40">
      <c r="B39" s="194" t="s">
        <v>22</v>
      </c>
      <c r="C39" s="194" t="s">
        <v>22</v>
      </c>
      <c r="D39" s="195"/>
      <c r="E39" s="196" t="s">
        <v>223</v>
      </c>
      <c r="F39" s="197">
        <v>87.61</v>
      </c>
      <c r="G39" s="197">
        <v>87.61</v>
      </c>
      <c r="H39" s="197">
        <v>87.61</v>
      </c>
      <c r="I39" s="197">
        <v>87.61</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8"/>
    </row>
    <row r="40" ht="19.9" customHeight="1" spans="2:40">
      <c r="B40" s="194" t="s">
        <v>22</v>
      </c>
      <c r="C40" s="194" t="s">
        <v>22</v>
      </c>
      <c r="D40" s="195"/>
      <c r="E40" s="196" t="s">
        <v>224</v>
      </c>
      <c r="F40" s="197">
        <v>121</v>
      </c>
      <c r="G40" s="197">
        <v>121</v>
      </c>
      <c r="H40" s="197">
        <v>121</v>
      </c>
      <c r="I40" s="197">
        <v>121</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8"/>
    </row>
    <row r="41" ht="19.9" customHeight="1" spans="2:40">
      <c r="B41" s="194" t="s">
        <v>22</v>
      </c>
      <c r="C41" s="194" t="s">
        <v>22</v>
      </c>
      <c r="D41" s="195"/>
      <c r="E41" s="196" t="s">
        <v>225</v>
      </c>
      <c r="F41" s="197">
        <v>2.92</v>
      </c>
      <c r="G41" s="197">
        <v>2.92</v>
      </c>
      <c r="H41" s="197">
        <v>2.92</v>
      </c>
      <c r="I41" s="197">
        <v>2.92</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8"/>
    </row>
    <row r="42" ht="19.9" customHeight="1" spans="1:40">
      <c r="A42" s="165"/>
      <c r="B42" s="194" t="s">
        <v>217</v>
      </c>
      <c r="C42" s="194" t="s">
        <v>226</v>
      </c>
      <c r="D42" s="195" t="s">
        <v>88</v>
      </c>
      <c r="E42" s="196" t="s">
        <v>227</v>
      </c>
      <c r="F42" s="197">
        <v>2.23</v>
      </c>
      <c r="G42" s="197">
        <v>2.23</v>
      </c>
      <c r="H42" s="197">
        <v>2.23</v>
      </c>
      <c r="I42" s="197">
        <v>2.23</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8"/>
    </row>
    <row r="43" ht="19.9" customHeight="1" spans="1:40">
      <c r="A43" s="165"/>
      <c r="B43" s="194" t="s">
        <v>217</v>
      </c>
      <c r="C43" s="194" t="s">
        <v>226</v>
      </c>
      <c r="D43" s="195" t="s">
        <v>88</v>
      </c>
      <c r="E43" s="196" t="s">
        <v>228</v>
      </c>
      <c r="F43" s="197">
        <v>0.7</v>
      </c>
      <c r="G43" s="197">
        <v>0.7</v>
      </c>
      <c r="H43" s="197">
        <v>0.7</v>
      </c>
      <c r="I43" s="197">
        <v>0.7</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8"/>
    </row>
    <row r="44" ht="19.9" customHeight="1" spans="2:40">
      <c r="B44" s="194" t="s">
        <v>22</v>
      </c>
      <c r="C44" s="194" t="s">
        <v>22</v>
      </c>
      <c r="D44" s="195"/>
      <c r="E44" s="196" t="s">
        <v>229</v>
      </c>
      <c r="F44" s="197">
        <v>103.34</v>
      </c>
      <c r="G44" s="197">
        <v>103.34</v>
      </c>
      <c r="H44" s="197">
        <v>103.34</v>
      </c>
      <c r="I44" s="197">
        <v>103.34</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8"/>
    </row>
    <row r="45" ht="19.9" customHeight="1" spans="2:40">
      <c r="B45" s="194" t="s">
        <v>22</v>
      </c>
      <c r="C45" s="194" t="s">
        <v>22</v>
      </c>
      <c r="D45" s="195"/>
      <c r="E45" s="196" t="s">
        <v>230</v>
      </c>
      <c r="F45" s="197">
        <v>46.53</v>
      </c>
      <c r="G45" s="197">
        <v>46.53</v>
      </c>
      <c r="H45" s="197">
        <v>46.53</v>
      </c>
      <c r="I45" s="197">
        <v>46.53</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8"/>
    </row>
    <row r="46" ht="19.9" customHeight="1" spans="2:40">
      <c r="B46" s="194" t="s">
        <v>22</v>
      </c>
      <c r="C46" s="194" t="s">
        <v>22</v>
      </c>
      <c r="D46" s="195"/>
      <c r="E46" s="196" t="s">
        <v>231</v>
      </c>
      <c r="F46" s="197">
        <v>264.49</v>
      </c>
      <c r="G46" s="197">
        <v>264.49</v>
      </c>
      <c r="H46" s="197">
        <v>264.49</v>
      </c>
      <c r="I46" s="197">
        <v>264.49</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8"/>
    </row>
    <row r="47" ht="19.9" customHeight="1" spans="1:40">
      <c r="A47" s="165"/>
      <c r="B47" s="194" t="s">
        <v>217</v>
      </c>
      <c r="C47" s="194" t="s">
        <v>232</v>
      </c>
      <c r="D47" s="195" t="s">
        <v>88</v>
      </c>
      <c r="E47" s="196" t="s">
        <v>233</v>
      </c>
      <c r="F47" s="197">
        <v>261.42</v>
      </c>
      <c r="G47" s="197">
        <v>261.42</v>
      </c>
      <c r="H47" s="197">
        <v>261.42</v>
      </c>
      <c r="I47" s="197">
        <v>261.42</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8"/>
    </row>
    <row r="48" ht="19.9" customHeight="1" spans="1:40">
      <c r="A48" s="165"/>
      <c r="B48" s="194" t="s">
        <v>217</v>
      </c>
      <c r="C48" s="194" t="s">
        <v>232</v>
      </c>
      <c r="D48" s="195" t="s">
        <v>88</v>
      </c>
      <c r="E48" s="196" t="s">
        <v>234</v>
      </c>
      <c r="F48" s="197">
        <v>3.08</v>
      </c>
      <c r="G48" s="197">
        <v>3.08</v>
      </c>
      <c r="H48" s="197">
        <v>3.08</v>
      </c>
      <c r="I48" s="197">
        <v>3.08</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8"/>
    </row>
    <row r="49" ht="19.9" customHeight="1" spans="2:40">
      <c r="B49" s="194" t="s">
        <v>22</v>
      </c>
      <c r="C49" s="194" t="s">
        <v>22</v>
      </c>
      <c r="D49" s="195"/>
      <c r="E49" s="196" t="s">
        <v>235</v>
      </c>
      <c r="F49" s="197">
        <v>35.6</v>
      </c>
      <c r="G49" s="197">
        <v>35.6</v>
      </c>
      <c r="H49" s="197">
        <v>35.6</v>
      </c>
      <c r="I49" s="197">
        <v>35.6</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8"/>
    </row>
    <row r="50" ht="19.9" customHeight="1" spans="2:40">
      <c r="B50" s="194" t="s">
        <v>22</v>
      </c>
      <c r="C50" s="194" t="s">
        <v>22</v>
      </c>
      <c r="D50" s="195"/>
      <c r="E50" s="196" t="s">
        <v>236</v>
      </c>
      <c r="F50" s="197">
        <v>162.8</v>
      </c>
      <c r="G50" s="197">
        <v>162.8</v>
      </c>
      <c r="H50" s="197">
        <v>162.8</v>
      </c>
      <c r="I50" s="197">
        <v>162.8</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8"/>
    </row>
    <row r="51" ht="19.9" customHeight="1" spans="1:40">
      <c r="A51" s="165"/>
      <c r="B51" s="194" t="s">
        <v>22</v>
      </c>
      <c r="C51" s="194" t="s">
        <v>22</v>
      </c>
      <c r="D51" s="195"/>
      <c r="E51" s="196" t="s">
        <v>237</v>
      </c>
      <c r="F51" s="197">
        <v>11.56</v>
      </c>
      <c r="G51" s="197">
        <v>11.56</v>
      </c>
      <c r="H51" s="197">
        <v>11.56</v>
      </c>
      <c r="I51" s="197">
        <v>11.56</v>
      </c>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8"/>
    </row>
    <row r="52" ht="19.9" customHeight="1" spans="2:40">
      <c r="B52" s="194" t="s">
        <v>22</v>
      </c>
      <c r="C52" s="194" t="s">
        <v>22</v>
      </c>
      <c r="D52" s="195"/>
      <c r="E52" s="196" t="s">
        <v>238</v>
      </c>
      <c r="F52" s="197">
        <v>151.24</v>
      </c>
      <c r="G52" s="197">
        <v>151.24</v>
      </c>
      <c r="H52" s="197">
        <v>151.24</v>
      </c>
      <c r="I52" s="197">
        <v>151.24</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8"/>
    </row>
    <row r="53" ht="19.9" customHeight="1" spans="1:40">
      <c r="A53" s="165"/>
      <c r="B53" s="194" t="s">
        <v>239</v>
      </c>
      <c r="C53" s="194" t="s">
        <v>240</v>
      </c>
      <c r="D53" s="195" t="s">
        <v>88</v>
      </c>
      <c r="E53" s="196" t="s">
        <v>241</v>
      </c>
      <c r="F53" s="197">
        <v>3.36</v>
      </c>
      <c r="G53" s="197">
        <v>3.36</v>
      </c>
      <c r="H53" s="197">
        <v>3.36</v>
      </c>
      <c r="I53" s="197">
        <v>3.36</v>
      </c>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8"/>
    </row>
    <row r="54" ht="19.9" customHeight="1" spans="1:40">
      <c r="A54" s="165"/>
      <c r="B54" s="194" t="s">
        <v>239</v>
      </c>
      <c r="C54" s="194" t="s">
        <v>240</v>
      </c>
      <c r="D54" s="195" t="s">
        <v>88</v>
      </c>
      <c r="E54" s="196" t="s">
        <v>242</v>
      </c>
      <c r="F54" s="197">
        <v>4.24</v>
      </c>
      <c r="G54" s="197">
        <v>4.24</v>
      </c>
      <c r="H54" s="197">
        <v>4.24</v>
      </c>
      <c r="I54" s="197">
        <v>4.24</v>
      </c>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8"/>
    </row>
    <row r="55" ht="19.9" customHeight="1" spans="1:40">
      <c r="A55" s="165"/>
      <c r="B55" s="194" t="s">
        <v>239</v>
      </c>
      <c r="C55" s="194" t="s">
        <v>240</v>
      </c>
      <c r="D55" s="195" t="s">
        <v>88</v>
      </c>
      <c r="E55" s="196" t="s">
        <v>243</v>
      </c>
      <c r="F55" s="197">
        <v>143.64</v>
      </c>
      <c r="G55" s="197">
        <v>143.64</v>
      </c>
      <c r="H55" s="197">
        <v>143.64</v>
      </c>
      <c r="I55" s="197">
        <v>143.64</v>
      </c>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8"/>
    </row>
    <row r="56" ht="19.9" customHeight="1" spans="2:40">
      <c r="B56" s="194" t="s">
        <v>22</v>
      </c>
      <c r="C56" s="194" t="s">
        <v>22</v>
      </c>
      <c r="D56" s="195"/>
      <c r="E56" s="196" t="s">
        <v>244</v>
      </c>
      <c r="F56" s="197">
        <v>30</v>
      </c>
      <c r="G56" s="197">
        <v>30</v>
      </c>
      <c r="H56" s="197">
        <v>30</v>
      </c>
      <c r="I56" s="197"/>
      <c r="J56" s="197">
        <v>30</v>
      </c>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8"/>
    </row>
    <row r="57" ht="19.9" customHeight="1" spans="1:40">
      <c r="A57" s="165"/>
      <c r="B57" s="194" t="s">
        <v>22</v>
      </c>
      <c r="C57" s="194" t="s">
        <v>22</v>
      </c>
      <c r="D57" s="195"/>
      <c r="E57" s="196" t="s">
        <v>245</v>
      </c>
      <c r="F57" s="197">
        <v>30</v>
      </c>
      <c r="G57" s="197">
        <v>30</v>
      </c>
      <c r="H57" s="197">
        <v>30</v>
      </c>
      <c r="I57" s="197"/>
      <c r="J57" s="197">
        <v>30</v>
      </c>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8"/>
    </row>
    <row r="58" ht="19.9" customHeight="1" spans="2:40">
      <c r="B58" s="194" t="s">
        <v>22</v>
      </c>
      <c r="C58" s="194" t="s">
        <v>22</v>
      </c>
      <c r="D58" s="195"/>
      <c r="E58" s="196" t="s">
        <v>246</v>
      </c>
      <c r="F58" s="197">
        <v>784.6</v>
      </c>
      <c r="G58" s="197">
        <v>784.6</v>
      </c>
      <c r="H58" s="197">
        <v>784.6</v>
      </c>
      <c r="I58" s="197">
        <v>700.38</v>
      </c>
      <c r="J58" s="197">
        <f>84.22-28</f>
        <v>56.22</v>
      </c>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8"/>
    </row>
    <row r="59" ht="19.9" customHeight="1" spans="1:40">
      <c r="A59" s="165"/>
      <c r="B59" s="194" t="s">
        <v>22</v>
      </c>
      <c r="C59" s="194" t="s">
        <v>22</v>
      </c>
      <c r="D59" s="195"/>
      <c r="E59" s="196" t="s">
        <v>190</v>
      </c>
      <c r="F59" s="197">
        <v>162.86</v>
      </c>
      <c r="G59" s="197">
        <v>162.86</v>
      </c>
      <c r="H59" s="197">
        <v>162.86</v>
      </c>
      <c r="I59" s="197">
        <v>106.64</v>
      </c>
      <c r="J59" s="197">
        <v>56.22</v>
      </c>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8"/>
    </row>
    <row r="60" ht="19.9" customHeight="1" spans="1:40">
      <c r="A60" s="165"/>
      <c r="B60" s="194" t="s">
        <v>22</v>
      </c>
      <c r="C60" s="194" t="s">
        <v>22</v>
      </c>
      <c r="D60" s="195"/>
      <c r="E60" s="196" t="s">
        <v>200</v>
      </c>
      <c r="F60" s="197">
        <v>25.64</v>
      </c>
      <c r="G60" s="197">
        <v>25.64</v>
      </c>
      <c r="H60" s="197">
        <v>25.64</v>
      </c>
      <c r="I60" s="197">
        <v>15.08</v>
      </c>
      <c r="J60" s="197">
        <v>10.56</v>
      </c>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8"/>
    </row>
    <row r="61" ht="19.9" customHeight="1" spans="2:40">
      <c r="B61" s="194" t="s">
        <v>22</v>
      </c>
      <c r="C61" s="194" t="s">
        <v>22</v>
      </c>
      <c r="D61" s="195"/>
      <c r="E61" s="196" t="s">
        <v>210</v>
      </c>
      <c r="F61" s="197">
        <v>6</v>
      </c>
      <c r="G61" s="197">
        <v>6</v>
      </c>
      <c r="H61" s="197">
        <v>6</v>
      </c>
      <c r="I61" s="197">
        <v>6</v>
      </c>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8"/>
    </row>
    <row r="62" ht="19.9" customHeight="1" spans="2:40">
      <c r="B62" s="194" t="s">
        <v>22</v>
      </c>
      <c r="C62" s="194" t="s">
        <v>22</v>
      </c>
      <c r="D62" s="195"/>
      <c r="E62" s="196" t="s">
        <v>198</v>
      </c>
      <c r="F62" s="197">
        <v>1</v>
      </c>
      <c r="G62" s="197">
        <v>1</v>
      </c>
      <c r="H62" s="197">
        <v>1</v>
      </c>
      <c r="I62" s="197">
        <v>1</v>
      </c>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8"/>
    </row>
    <row r="63" ht="19.9" customHeight="1" spans="2:40">
      <c r="B63" s="194" t="s">
        <v>22</v>
      </c>
      <c r="C63" s="194" t="s">
        <v>22</v>
      </c>
      <c r="D63" s="195"/>
      <c r="E63" s="196" t="s">
        <v>208</v>
      </c>
      <c r="F63" s="197">
        <v>3</v>
      </c>
      <c r="G63" s="197">
        <v>3</v>
      </c>
      <c r="H63" s="197">
        <v>3</v>
      </c>
      <c r="I63" s="197">
        <v>3</v>
      </c>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8"/>
    </row>
    <row r="64" ht="19.9" customHeight="1" spans="2:40">
      <c r="B64" s="194" t="s">
        <v>22</v>
      </c>
      <c r="C64" s="194" t="s">
        <v>22</v>
      </c>
      <c r="D64" s="195"/>
      <c r="E64" s="196" t="s">
        <v>206</v>
      </c>
      <c r="F64" s="197">
        <v>32.08</v>
      </c>
      <c r="G64" s="197">
        <v>32.08</v>
      </c>
      <c r="H64" s="197">
        <v>32.08</v>
      </c>
      <c r="I64" s="197">
        <v>5</v>
      </c>
      <c r="J64" s="197">
        <v>27.08</v>
      </c>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8"/>
    </row>
    <row r="65" ht="19.9" customHeight="1" spans="2:40">
      <c r="B65" s="194" t="s">
        <v>22</v>
      </c>
      <c r="C65" s="194" t="s">
        <v>22</v>
      </c>
      <c r="D65" s="195"/>
      <c r="E65" s="196" t="s">
        <v>203</v>
      </c>
      <c r="F65" s="197">
        <v>31.12</v>
      </c>
      <c r="G65" s="197">
        <v>31.12</v>
      </c>
      <c r="H65" s="197">
        <v>31.12</v>
      </c>
      <c r="I65" s="197">
        <v>31.12</v>
      </c>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8"/>
    </row>
    <row r="66" ht="19.9" customHeight="1" spans="2:40">
      <c r="B66" s="194" t="s">
        <v>22</v>
      </c>
      <c r="C66" s="194" t="s">
        <v>22</v>
      </c>
      <c r="D66" s="195"/>
      <c r="E66" s="196" t="s">
        <v>192</v>
      </c>
      <c r="F66" s="197">
        <v>14.76</v>
      </c>
      <c r="G66" s="197">
        <v>14.76</v>
      </c>
      <c r="H66" s="197">
        <v>14.76</v>
      </c>
      <c r="I66" s="197">
        <v>12.76</v>
      </c>
      <c r="J66" s="197">
        <v>2</v>
      </c>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8"/>
    </row>
    <row r="67" ht="19.9" customHeight="1" spans="1:40">
      <c r="A67" s="165"/>
      <c r="B67" s="194" t="s">
        <v>193</v>
      </c>
      <c r="C67" s="194" t="s">
        <v>194</v>
      </c>
      <c r="D67" s="195" t="s">
        <v>90</v>
      </c>
      <c r="E67" s="196" t="s">
        <v>197</v>
      </c>
      <c r="F67" s="197">
        <v>0.41</v>
      </c>
      <c r="G67" s="197">
        <v>0.41</v>
      </c>
      <c r="H67" s="197">
        <v>0.41</v>
      </c>
      <c r="I67" s="197">
        <v>0.41</v>
      </c>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8"/>
    </row>
    <row r="68" ht="19.9" customHeight="1" spans="1:40">
      <c r="A68" s="165"/>
      <c r="B68" s="194" t="s">
        <v>193</v>
      </c>
      <c r="C68" s="194" t="s">
        <v>194</v>
      </c>
      <c r="D68" s="195" t="s">
        <v>90</v>
      </c>
      <c r="E68" s="196" t="s">
        <v>195</v>
      </c>
      <c r="F68" s="197">
        <v>7.3</v>
      </c>
      <c r="G68" s="197">
        <v>7.3</v>
      </c>
      <c r="H68" s="197">
        <v>7.3</v>
      </c>
      <c r="I68" s="197">
        <v>5.3</v>
      </c>
      <c r="J68" s="197">
        <v>2</v>
      </c>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8"/>
    </row>
    <row r="69" ht="19.9" customHeight="1" spans="1:40">
      <c r="A69" s="165"/>
      <c r="B69" s="194" t="s">
        <v>193</v>
      </c>
      <c r="C69" s="194" t="s">
        <v>194</v>
      </c>
      <c r="D69" s="195" t="s">
        <v>90</v>
      </c>
      <c r="E69" s="196" t="s">
        <v>196</v>
      </c>
      <c r="F69" s="197">
        <v>7.05</v>
      </c>
      <c r="G69" s="197">
        <v>7.05</v>
      </c>
      <c r="H69" s="197">
        <v>7.05</v>
      </c>
      <c r="I69" s="197">
        <v>7.05</v>
      </c>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8"/>
    </row>
    <row r="70" ht="19.9" customHeight="1" spans="2:40">
      <c r="B70" s="194" t="s">
        <v>22</v>
      </c>
      <c r="C70" s="194" t="s">
        <v>22</v>
      </c>
      <c r="D70" s="195"/>
      <c r="E70" s="196" t="s">
        <v>205</v>
      </c>
      <c r="F70" s="197">
        <v>9.5</v>
      </c>
      <c r="G70" s="197">
        <v>9.5</v>
      </c>
      <c r="H70" s="197">
        <v>9.5</v>
      </c>
      <c r="I70" s="197">
        <v>4.42</v>
      </c>
      <c r="J70" s="197">
        <v>5.08</v>
      </c>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8"/>
    </row>
    <row r="71" ht="19.9" customHeight="1" spans="2:40">
      <c r="B71" s="194" t="s">
        <v>22</v>
      </c>
      <c r="C71" s="194" t="s">
        <v>22</v>
      </c>
      <c r="D71" s="195"/>
      <c r="E71" s="196" t="s">
        <v>199</v>
      </c>
      <c r="F71" s="197">
        <v>13.4</v>
      </c>
      <c r="G71" s="197">
        <v>13.4</v>
      </c>
      <c r="H71" s="197">
        <v>13.4</v>
      </c>
      <c r="I71" s="197">
        <v>8.4</v>
      </c>
      <c r="J71" s="197">
        <v>5</v>
      </c>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8"/>
    </row>
    <row r="72" ht="19.9" customHeight="1" spans="2:40">
      <c r="B72" s="194" t="s">
        <v>22</v>
      </c>
      <c r="C72" s="194" t="s">
        <v>22</v>
      </c>
      <c r="D72" s="195"/>
      <c r="E72" s="196" t="s">
        <v>214</v>
      </c>
      <c r="F72" s="197">
        <v>1</v>
      </c>
      <c r="G72" s="197">
        <v>1</v>
      </c>
      <c r="H72" s="197">
        <v>1</v>
      </c>
      <c r="I72" s="197"/>
      <c r="J72" s="197">
        <v>1</v>
      </c>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8"/>
    </row>
    <row r="73" ht="19.9" customHeight="1" spans="2:40">
      <c r="B73" s="194" t="s">
        <v>22</v>
      </c>
      <c r="C73" s="194" t="s">
        <v>22</v>
      </c>
      <c r="D73" s="195"/>
      <c r="E73" s="196" t="s">
        <v>201</v>
      </c>
      <c r="F73" s="197">
        <v>3.6</v>
      </c>
      <c r="G73" s="197">
        <v>3.6</v>
      </c>
      <c r="H73" s="197">
        <v>3.6</v>
      </c>
      <c r="I73" s="197">
        <v>3.6</v>
      </c>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8"/>
    </row>
    <row r="74" ht="19.9" customHeight="1" spans="2:40">
      <c r="B74" s="194" t="s">
        <v>22</v>
      </c>
      <c r="C74" s="194" t="s">
        <v>22</v>
      </c>
      <c r="D74" s="195"/>
      <c r="E74" s="196" t="s">
        <v>213</v>
      </c>
      <c r="F74" s="197">
        <v>0.3</v>
      </c>
      <c r="G74" s="197">
        <v>0.3</v>
      </c>
      <c r="H74" s="197">
        <v>0.3</v>
      </c>
      <c r="I74" s="197">
        <v>0.3</v>
      </c>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8"/>
    </row>
    <row r="75" ht="19.9" customHeight="1" spans="2:40">
      <c r="B75" s="194" t="s">
        <v>22</v>
      </c>
      <c r="C75" s="194" t="s">
        <v>22</v>
      </c>
      <c r="D75" s="195"/>
      <c r="E75" s="196" t="s">
        <v>202</v>
      </c>
      <c r="F75" s="197">
        <v>1</v>
      </c>
      <c r="G75" s="197">
        <v>1</v>
      </c>
      <c r="H75" s="197">
        <v>1</v>
      </c>
      <c r="I75" s="197"/>
      <c r="J75" s="197">
        <v>1</v>
      </c>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8"/>
    </row>
    <row r="76" ht="19.9" customHeight="1" spans="2:40">
      <c r="B76" s="194" t="s">
        <v>22</v>
      </c>
      <c r="C76" s="194" t="s">
        <v>22</v>
      </c>
      <c r="D76" s="195"/>
      <c r="E76" s="196" t="s">
        <v>209</v>
      </c>
      <c r="F76" s="197">
        <v>5.1</v>
      </c>
      <c r="G76" s="197">
        <v>5.1</v>
      </c>
      <c r="H76" s="197">
        <v>5.1</v>
      </c>
      <c r="I76" s="197">
        <v>5.1</v>
      </c>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8"/>
    </row>
    <row r="77" ht="19.9" customHeight="1" spans="2:40">
      <c r="B77" s="194" t="s">
        <v>22</v>
      </c>
      <c r="C77" s="194" t="s">
        <v>22</v>
      </c>
      <c r="D77" s="195"/>
      <c r="E77" s="196" t="s">
        <v>207</v>
      </c>
      <c r="F77" s="197">
        <v>3.46</v>
      </c>
      <c r="G77" s="197">
        <v>3.46</v>
      </c>
      <c r="H77" s="197">
        <v>3.46</v>
      </c>
      <c r="I77" s="197">
        <v>3.46</v>
      </c>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8"/>
    </row>
    <row r="78" ht="19.9" customHeight="1" spans="2:40">
      <c r="B78" s="194" t="s">
        <v>22</v>
      </c>
      <c r="C78" s="194" t="s">
        <v>22</v>
      </c>
      <c r="D78" s="195"/>
      <c r="E78" s="196" t="s">
        <v>191</v>
      </c>
      <c r="F78" s="197">
        <v>11.7</v>
      </c>
      <c r="G78" s="197">
        <v>11.7</v>
      </c>
      <c r="H78" s="197">
        <v>11.7</v>
      </c>
      <c r="I78" s="197">
        <v>7.2</v>
      </c>
      <c r="J78" s="197">
        <v>4.5</v>
      </c>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8"/>
    </row>
    <row r="79" ht="19.9" customHeight="1" spans="2:40">
      <c r="B79" s="194" t="s">
        <v>22</v>
      </c>
      <c r="C79" s="194" t="s">
        <v>22</v>
      </c>
      <c r="D79" s="195"/>
      <c r="E79" s="196" t="s">
        <v>247</v>
      </c>
      <c r="F79" s="197">
        <v>0.2</v>
      </c>
      <c r="G79" s="197">
        <v>0.2</v>
      </c>
      <c r="H79" s="197">
        <v>0.2</v>
      </c>
      <c r="I79" s="197">
        <v>0.2</v>
      </c>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8"/>
    </row>
    <row r="80" ht="19.9" customHeight="1" spans="2:40">
      <c r="B80" s="194" t="s">
        <v>22</v>
      </c>
      <c r="C80" s="194" t="s">
        <v>22</v>
      </c>
      <c r="D80" s="195"/>
      <c r="E80" s="196" t="s">
        <v>215</v>
      </c>
      <c r="F80" s="197">
        <v>599.06</v>
      </c>
      <c r="G80" s="197">
        <v>599.06</v>
      </c>
      <c r="H80" s="197">
        <v>599.06</v>
      </c>
      <c r="I80" s="197">
        <v>571.06</v>
      </c>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8"/>
    </row>
    <row r="81" ht="19.9" customHeight="1" spans="1:40">
      <c r="A81" s="165"/>
      <c r="B81" s="194" t="s">
        <v>22</v>
      </c>
      <c r="C81" s="194" t="s">
        <v>22</v>
      </c>
      <c r="D81" s="195"/>
      <c r="E81" s="196" t="s">
        <v>231</v>
      </c>
      <c r="F81" s="197">
        <v>168.32</v>
      </c>
      <c r="G81" s="197">
        <v>168.32</v>
      </c>
      <c r="H81" s="197">
        <v>168.32</v>
      </c>
      <c r="I81" s="197">
        <v>168.32</v>
      </c>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8"/>
    </row>
    <row r="82" ht="19.9" customHeight="1" spans="1:40">
      <c r="A82" s="165"/>
      <c r="B82" s="194" t="s">
        <v>217</v>
      </c>
      <c r="C82" s="194" t="s">
        <v>232</v>
      </c>
      <c r="D82" s="195" t="s">
        <v>90</v>
      </c>
      <c r="E82" s="196" t="s">
        <v>233</v>
      </c>
      <c r="F82" s="197">
        <v>166.16</v>
      </c>
      <c r="G82" s="197">
        <v>166.16</v>
      </c>
      <c r="H82" s="197">
        <v>166.16</v>
      </c>
      <c r="I82" s="197">
        <v>166.16</v>
      </c>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8"/>
    </row>
    <row r="83" ht="19.9" customHeight="1" spans="1:40">
      <c r="A83" s="165"/>
      <c r="B83" s="194" t="s">
        <v>217</v>
      </c>
      <c r="C83" s="194" t="s">
        <v>232</v>
      </c>
      <c r="D83" s="195" t="s">
        <v>90</v>
      </c>
      <c r="E83" s="196" t="s">
        <v>234</v>
      </c>
      <c r="F83" s="197">
        <v>2.16</v>
      </c>
      <c r="G83" s="197">
        <v>2.16</v>
      </c>
      <c r="H83" s="197">
        <v>2.16</v>
      </c>
      <c r="I83" s="197">
        <v>2.16</v>
      </c>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8"/>
    </row>
    <row r="84" ht="19.9" customHeight="1" spans="2:40">
      <c r="B84" s="194" t="s">
        <v>22</v>
      </c>
      <c r="C84" s="194" t="s">
        <v>22</v>
      </c>
      <c r="D84" s="195"/>
      <c r="E84" s="196" t="s">
        <v>225</v>
      </c>
      <c r="F84" s="197">
        <v>1.44</v>
      </c>
      <c r="G84" s="197">
        <v>1.44</v>
      </c>
      <c r="H84" s="197">
        <v>1.44</v>
      </c>
      <c r="I84" s="197">
        <v>1.44</v>
      </c>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8"/>
    </row>
    <row r="85" ht="19.9" customHeight="1" spans="1:40">
      <c r="A85" s="165"/>
      <c r="B85" s="194" t="s">
        <v>217</v>
      </c>
      <c r="C85" s="194" t="s">
        <v>226</v>
      </c>
      <c r="D85" s="195" t="s">
        <v>90</v>
      </c>
      <c r="E85" s="196" t="s">
        <v>227</v>
      </c>
      <c r="F85" s="197">
        <v>1.44</v>
      </c>
      <c r="G85" s="197">
        <v>1.44</v>
      </c>
      <c r="H85" s="197">
        <v>1.44</v>
      </c>
      <c r="I85" s="197">
        <v>1.44</v>
      </c>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8"/>
    </row>
    <row r="86" ht="19.9" customHeight="1" spans="2:40">
      <c r="B86" s="194" t="s">
        <v>22</v>
      </c>
      <c r="C86" s="194" t="s">
        <v>22</v>
      </c>
      <c r="D86" s="195"/>
      <c r="E86" s="196" t="s">
        <v>235</v>
      </c>
      <c r="F86" s="197">
        <v>23.08</v>
      </c>
      <c r="G86" s="197">
        <v>23.08</v>
      </c>
      <c r="H86" s="197">
        <v>23.08</v>
      </c>
      <c r="I86" s="197">
        <v>23.08</v>
      </c>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8"/>
    </row>
    <row r="87" ht="19.9" customHeight="1" spans="2:40">
      <c r="B87" s="194" t="s">
        <v>22</v>
      </c>
      <c r="C87" s="194" t="s">
        <v>22</v>
      </c>
      <c r="D87" s="195"/>
      <c r="E87" s="196" t="s">
        <v>216</v>
      </c>
      <c r="F87" s="197">
        <v>172.17</v>
      </c>
      <c r="G87" s="197">
        <v>172.17</v>
      </c>
      <c r="H87" s="197">
        <v>172.17</v>
      </c>
      <c r="I87" s="197">
        <v>144.17</v>
      </c>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8"/>
    </row>
    <row r="88" ht="19.9" customHeight="1" spans="1:40">
      <c r="A88" s="165"/>
      <c r="B88" s="194" t="s">
        <v>217</v>
      </c>
      <c r="C88" s="194" t="s">
        <v>218</v>
      </c>
      <c r="D88" s="195" t="s">
        <v>90</v>
      </c>
      <c r="E88" s="196" t="s">
        <v>221</v>
      </c>
      <c r="F88" s="197">
        <v>129.18</v>
      </c>
      <c r="G88" s="197">
        <v>129.18</v>
      </c>
      <c r="H88" s="197">
        <v>129.18</v>
      </c>
      <c r="I88" s="197">
        <v>129.18</v>
      </c>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8"/>
    </row>
    <row r="89" ht="19.9" customHeight="1" spans="1:40">
      <c r="A89" s="165"/>
      <c r="B89" s="194" t="s">
        <v>217</v>
      </c>
      <c r="C89" s="194" t="s">
        <v>218</v>
      </c>
      <c r="D89" s="195" t="s">
        <v>90</v>
      </c>
      <c r="E89" s="196" t="s">
        <v>219</v>
      </c>
      <c r="F89" s="197">
        <v>1.14</v>
      </c>
      <c r="G89" s="197">
        <v>1.14</v>
      </c>
      <c r="H89" s="197">
        <v>1.14</v>
      </c>
      <c r="I89" s="197">
        <v>1.14</v>
      </c>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8"/>
    </row>
    <row r="90" ht="19.9" customHeight="1" spans="1:40">
      <c r="A90" s="165"/>
      <c r="B90" s="194" t="s">
        <v>217</v>
      </c>
      <c r="C90" s="194" t="s">
        <v>218</v>
      </c>
      <c r="D90" s="195" t="s">
        <v>90</v>
      </c>
      <c r="E90" s="196" t="s">
        <v>222</v>
      </c>
      <c r="F90" s="197">
        <v>13.85</v>
      </c>
      <c r="G90" s="197">
        <v>13.85</v>
      </c>
      <c r="H90" s="197">
        <v>13.85</v>
      </c>
      <c r="I90" s="197">
        <v>13.85</v>
      </c>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8"/>
    </row>
    <row r="91" ht="19.9" customHeight="1" spans="1:40">
      <c r="A91" s="165"/>
      <c r="B91" s="194" t="s">
        <v>217</v>
      </c>
      <c r="C91" s="194" t="s">
        <v>218</v>
      </c>
      <c r="D91" s="195" t="s">
        <v>90</v>
      </c>
      <c r="E91" s="196" t="s">
        <v>220</v>
      </c>
      <c r="F91" s="197">
        <v>28</v>
      </c>
      <c r="G91" s="197">
        <v>28</v>
      </c>
      <c r="H91" s="197">
        <v>28</v>
      </c>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8"/>
    </row>
    <row r="92" ht="19.9" customHeight="1" spans="2:40">
      <c r="B92" s="194" t="s">
        <v>22</v>
      </c>
      <c r="C92" s="194" t="s">
        <v>22</v>
      </c>
      <c r="D92" s="195"/>
      <c r="E92" s="196" t="s">
        <v>229</v>
      </c>
      <c r="F92" s="197">
        <v>66.84</v>
      </c>
      <c r="G92" s="197">
        <v>66.84</v>
      </c>
      <c r="H92" s="197">
        <v>66.84</v>
      </c>
      <c r="I92" s="197">
        <v>66.84</v>
      </c>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8"/>
    </row>
    <row r="93" ht="19.9" customHeight="1" spans="2:40">
      <c r="B93" s="194" t="s">
        <v>22</v>
      </c>
      <c r="C93" s="194" t="s">
        <v>22</v>
      </c>
      <c r="D93" s="195"/>
      <c r="E93" s="196" t="s">
        <v>224</v>
      </c>
      <c r="F93" s="197">
        <v>108.57</v>
      </c>
      <c r="G93" s="197">
        <v>108.57</v>
      </c>
      <c r="H93" s="197">
        <v>108.57</v>
      </c>
      <c r="I93" s="197">
        <v>108.57</v>
      </c>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8"/>
    </row>
    <row r="94" ht="19.9" customHeight="1" spans="2:40">
      <c r="B94" s="194" t="s">
        <v>22</v>
      </c>
      <c r="C94" s="194" t="s">
        <v>22</v>
      </c>
      <c r="D94" s="195"/>
      <c r="E94" s="196" t="s">
        <v>223</v>
      </c>
      <c r="F94" s="197">
        <v>58.63</v>
      </c>
      <c r="G94" s="197">
        <v>58.63</v>
      </c>
      <c r="H94" s="197">
        <v>58.63</v>
      </c>
      <c r="I94" s="197">
        <v>58.63</v>
      </c>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8"/>
    </row>
    <row r="95" ht="19.9" customHeight="1" spans="2:40">
      <c r="B95" s="194" t="s">
        <v>22</v>
      </c>
      <c r="C95" s="194" t="s">
        <v>22</v>
      </c>
      <c r="D95" s="195"/>
      <c r="E95" s="196" t="s">
        <v>236</v>
      </c>
      <c r="F95" s="197">
        <v>22.68</v>
      </c>
      <c r="G95" s="197">
        <v>22.68</v>
      </c>
      <c r="H95" s="197">
        <v>22.68</v>
      </c>
      <c r="I95" s="197">
        <v>22.68</v>
      </c>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8"/>
    </row>
    <row r="96" ht="19.9" customHeight="1" spans="1:40">
      <c r="A96" s="165"/>
      <c r="B96" s="194" t="s">
        <v>22</v>
      </c>
      <c r="C96" s="194" t="s">
        <v>22</v>
      </c>
      <c r="D96" s="195"/>
      <c r="E96" s="196" t="s">
        <v>238</v>
      </c>
      <c r="F96" s="197">
        <v>22.68</v>
      </c>
      <c r="G96" s="197">
        <v>22.68</v>
      </c>
      <c r="H96" s="197">
        <v>22.68</v>
      </c>
      <c r="I96" s="197">
        <v>22.68</v>
      </c>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8"/>
    </row>
    <row r="97" ht="19.9" customHeight="1" spans="1:40">
      <c r="A97" s="165"/>
      <c r="B97" s="194" t="s">
        <v>239</v>
      </c>
      <c r="C97" s="194" t="s">
        <v>240</v>
      </c>
      <c r="D97" s="195" t="s">
        <v>90</v>
      </c>
      <c r="E97" s="196" t="s">
        <v>243</v>
      </c>
      <c r="F97" s="197">
        <v>22.68</v>
      </c>
      <c r="G97" s="197">
        <v>22.68</v>
      </c>
      <c r="H97" s="197">
        <v>22.68</v>
      </c>
      <c r="I97" s="197">
        <v>22.68</v>
      </c>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8"/>
    </row>
    <row r="98" ht="19.9" customHeight="1" spans="2:40">
      <c r="B98" s="194" t="s">
        <v>22</v>
      </c>
      <c r="C98" s="194" t="s">
        <v>22</v>
      </c>
      <c r="D98" s="195"/>
      <c r="E98" s="196" t="s">
        <v>248</v>
      </c>
      <c r="F98" s="197">
        <v>561</v>
      </c>
      <c r="G98" s="197">
        <v>561</v>
      </c>
      <c r="H98" s="197">
        <v>561</v>
      </c>
      <c r="I98" s="197">
        <v>500.36</v>
      </c>
      <c r="J98" s="197">
        <f>60.64-19.6</f>
        <v>41.04</v>
      </c>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8"/>
    </row>
    <row r="99" ht="19.9" customHeight="1" spans="1:40">
      <c r="A99" s="165"/>
      <c r="B99" s="194" t="s">
        <v>22</v>
      </c>
      <c r="C99" s="194" t="s">
        <v>22</v>
      </c>
      <c r="D99" s="195"/>
      <c r="E99" s="196" t="s">
        <v>190</v>
      </c>
      <c r="F99" s="197">
        <v>87.19</v>
      </c>
      <c r="G99" s="197">
        <v>87.19</v>
      </c>
      <c r="H99" s="197">
        <v>87.19</v>
      </c>
      <c r="I99" s="197">
        <v>46.15</v>
      </c>
      <c r="J99" s="197">
        <v>41.04</v>
      </c>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8"/>
    </row>
    <row r="100" ht="19.9" customHeight="1" spans="1:40">
      <c r="A100" s="165"/>
      <c r="B100" s="194" t="s">
        <v>22</v>
      </c>
      <c r="C100" s="194" t="s">
        <v>22</v>
      </c>
      <c r="D100" s="195"/>
      <c r="E100" s="196" t="s">
        <v>206</v>
      </c>
      <c r="F100" s="197">
        <v>9.92</v>
      </c>
      <c r="G100" s="197">
        <v>9.92</v>
      </c>
      <c r="H100" s="197">
        <v>9.92</v>
      </c>
      <c r="I100" s="197">
        <v>6</v>
      </c>
      <c r="J100" s="197">
        <v>3.92</v>
      </c>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8"/>
    </row>
    <row r="101" ht="19.9" customHeight="1" spans="2:40">
      <c r="B101" s="194" t="s">
        <v>22</v>
      </c>
      <c r="C101" s="194" t="s">
        <v>22</v>
      </c>
      <c r="D101" s="195"/>
      <c r="E101" s="196" t="s">
        <v>202</v>
      </c>
      <c r="F101" s="197">
        <v>1</v>
      </c>
      <c r="G101" s="197">
        <v>1</v>
      </c>
      <c r="H101" s="197">
        <v>1</v>
      </c>
      <c r="I101" s="197">
        <v>1</v>
      </c>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8"/>
    </row>
    <row r="102" ht="19.9" customHeight="1" spans="2:40">
      <c r="B102" s="194" t="s">
        <v>22</v>
      </c>
      <c r="C102" s="194" t="s">
        <v>22</v>
      </c>
      <c r="D102" s="195"/>
      <c r="E102" s="196" t="s">
        <v>247</v>
      </c>
      <c r="F102" s="197">
        <v>0.1</v>
      </c>
      <c r="G102" s="197">
        <v>0.1</v>
      </c>
      <c r="H102" s="197">
        <v>0.1</v>
      </c>
      <c r="I102" s="197">
        <v>0.1</v>
      </c>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8"/>
    </row>
    <row r="103" ht="19.9" customHeight="1" spans="2:40">
      <c r="B103" s="194" t="s">
        <v>22</v>
      </c>
      <c r="C103" s="194" t="s">
        <v>22</v>
      </c>
      <c r="D103" s="195"/>
      <c r="E103" s="196" t="s">
        <v>198</v>
      </c>
      <c r="F103" s="197">
        <v>9.3</v>
      </c>
      <c r="G103" s="197">
        <v>9.3</v>
      </c>
      <c r="H103" s="197">
        <v>9.3</v>
      </c>
      <c r="I103" s="197">
        <v>1.5</v>
      </c>
      <c r="J103" s="197">
        <v>7.8</v>
      </c>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8"/>
    </row>
    <row r="104" ht="19.9" customHeight="1" spans="2:40">
      <c r="B104" s="194" t="s">
        <v>22</v>
      </c>
      <c r="C104" s="194" t="s">
        <v>22</v>
      </c>
      <c r="D104" s="195"/>
      <c r="E104" s="196" t="s">
        <v>192</v>
      </c>
      <c r="F104" s="197">
        <v>10.01</v>
      </c>
      <c r="G104" s="197">
        <v>10.01</v>
      </c>
      <c r="H104" s="197">
        <v>10.01</v>
      </c>
      <c r="I104" s="197">
        <v>8.05</v>
      </c>
      <c r="J104" s="197">
        <v>1.96</v>
      </c>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8"/>
    </row>
    <row r="105" ht="19.9" customHeight="1" spans="1:40">
      <c r="A105" s="165"/>
      <c r="B105" s="194" t="s">
        <v>193</v>
      </c>
      <c r="C105" s="194" t="s">
        <v>194</v>
      </c>
      <c r="D105" s="195" t="s">
        <v>74</v>
      </c>
      <c r="E105" s="196" t="s">
        <v>195</v>
      </c>
      <c r="F105" s="197">
        <v>3.64</v>
      </c>
      <c r="G105" s="197">
        <v>3.64</v>
      </c>
      <c r="H105" s="197">
        <v>3.64</v>
      </c>
      <c r="I105" s="197">
        <v>1.68</v>
      </c>
      <c r="J105" s="197">
        <v>1.96</v>
      </c>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8"/>
    </row>
    <row r="106" ht="19.9" customHeight="1" spans="1:40">
      <c r="A106" s="165"/>
      <c r="B106" s="194" t="s">
        <v>193</v>
      </c>
      <c r="C106" s="194" t="s">
        <v>194</v>
      </c>
      <c r="D106" s="195" t="s">
        <v>74</v>
      </c>
      <c r="E106" s="196" t="s">
        <v>196</v>
      </c>
      <c r="F106" s="197">
        <v>5.76</v>
      </c>
      <c r="G106" s="197">
        <v>5.76</v>
      </c>
      <c r="H106" s="197">
        <v>5.76</v>
      </c>
      <c r="I106" s="197">
        <v>5.76</v>
      </c>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8"/>
    </row>
    <row r="107" ht="19.9" customHeight="1" spans="1:40">
      <c r="A107" s="165"/>
      <c r="B107" s="194" t="s">
        <v>193</v>
      </c>
      <c r="C107" s="194" t="s">
        <v>194</v>
      </c>
      <c r="D107" s="195" t="s">
        <v>74</v>
      </c>
      <c r="E107" s="196" t="s">
        <v>197</v>
      </c>
      <c r="F107" s="197">
        <v>0.61</v>
      </c>
      <c r="G107" s="197">
        <v>0.61</v>
      </c>
      <c r="H107" s="197">
        <v>0.61</v>
      </c>
      <c r="I107" s="197">
        <v>0.61</v>
      </c>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8"/>
    </row>
    <row r="108" ht="19.9" customHeight="1" spans="2:40">
      <c r="B108" s="194" t="s">
        <v>22</v>
      </c>
      <c r="C108" s="194" t="s">
        <v>22</v>
      </c>
      <c r="D108" s="195"/>
      <c r="E108" s="196" t="s">
        <v>203</v>
      </c>
      <c r="F108" s="197">
        <v>5.14</v>
      </c>
      <c r="G108" s="197">
        <v>5.14</v>
      </c>
      <c r="H108" s="197">
        <v>5.14</v>
      </c>
      <c r="I108" s="197">
        <v>3.04</v>
      </c>
      <c r="J108" s="197">
        <v>2.1</v>
      </c>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8"/>
    </row>
    <row r="109" ht="19.9" customHeight="1" spans="2:40">
      <c r="B109" s="194" t="s">
        <v>22</v>
      </c>
      <c r="C109" s="194" t="s">
        <v>22</v>
      </c>
      <c r="D109" s="195"/>
      <c r="E109" s="196" t="s">
        <v>208</v>
      </c>
      <c r="F109" s="197">
        <v>3.28</v>
      </c>
      <c r="G109" s="197">
        <v>3.28</v>
      </c>
      <c r="H109" s="197">
        <v>3.28</v>
      </c>
      <c r="I109" s="197">
        <v>2.28</v>
      </c>
      <c r="J109" s="197">
        <v>1</v>
      </c>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8"/>
    </row>
    <row r="110" ht="19.9" customHeight="1" spans="2:40">
      <c r="B110" s="194" t="s">
        <v>22</v>
      </c>
      <c r="C110" s="194" t="s">
        <v>22</v>
      </c>
      <c r="D110" s="195"/>
      <c r="E110" s="196" t="s">
        <v>249</v>
      </c>
      <c r="F110" s="197">
        <v>16</v>
      </c>
      <c r="G110" s="197">
        <v>16</v>
      </c>
      <c r="H110" s="197">
        <v>16</v>
      </c>
      <c r="I110" s="197"/>
      <c r="J110" s="197">
        <v>16</v>
      </c>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8"/>
    </row>
    <row r="111" ht="19.9" customHeight="1" spans="2:40">
      <c r="B111" s="194" t="s">
        <v>22</v>
      </c>
      <c r="C111" s="194" t="s">
        <v>22</v>
      </c>
      <c r="D111" s="195"/>
      <c r="E111" s="196" t="s">
        <v>212</v>
      </c>
      <c r="F111" s="197">
        <v>3</v>
      </c>
      <c r="G111" s="197">
        <v>3</v>
      </c>
      <c r="H111" s="197">
        <v>3</v>
      </c>
      <c r="I111" s="197">
        <v>3</v>
      </c>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8"/>
    </row>
    <row r="112" ht="19.9" customHeight="1" spans="2:40">
      <c r="B112" s="194" t="s">
        <v>22</v>
      </c>
      <c r="C112" s="194" t="s">
        <v>22</v>
      </c>
      <c r="D112" s="195"/>
      <c r="E112" s="196" t="s">
        <v>214</v>
      </c>
      <c r="F112" s="197">
        <v>0.1</v>
      </c>
      <c r="G112" s="197">
        <v>0.1</v>
      </c>
      <c r="H112" s="197">
        <v>0.1</v>
      </c>
      <c r="I112" s="197">
        <v>0.1</v>
      </c>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8"/>
    </row>
    <row r="113" ht="19.9" customHeight="1" spans="2:40">
      <c r="B113" s="194" t="s">
        <v>22</v>
      </c>
      <c r="C113" s="194" t="s">
        <v>22</v>
      </c>
      <c r="D113" s="195"/>
      <c r="E113" s="196" t="s">
        <v>191</v>
      </c>
      <c r="F113" s="197">
        <v>2</v>
      </c>
      <c r="G113" s="197">
        <v>2</v>
      </c>
      <c r="H113" s="197">
        <v>2</v>
      </c>
      <c r="I113" s="197">
        <v>1.5</v>
      </c>
      <c r="J113" s="197">
        <v>0.5</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8"/>
    </row>
    <row r="114" ht="19.9" customHeight="1" spans="2:40">
      <c r="B114" s="194" t="s">
        <v>22</v>
      </c>
      <c r="C114" s="194" t="s">
        <v>22</v>
      </c>
      <c r="D114" s="195"/>
      <c r="E114" s="196" t="s">
        <v>207</v>
      </c>
      <c r="F114" s="197">
        <v>2.47</v>
      </c>
      <c r="G114" s="197">
        <v>2.47</v>
      </c>
      <c r="H114" s="197">
        <v>2.47</v>
      </c>
      <c r="I114" s="197">
        <v>2.47</v>
      </c>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8"/>
    </row>
    <row r="115" ht="19.9" customHeight="1" spans="2:40">
      <c r="B115" s="194" t="s">
        <v>22</v>
      </c>
      <c r="C115" s="194" t="s">
        <v>22</v>
      </c>
      <c r="D115" s="195"/>
      <c r="E115" s="196" t="s">
        <v>200</v>
      </c>
      <c r="F115" s="197">
        <v>7.3</v>
      </c>
      <c r="G115" s="197">
        <v>7.3</v>
      </c>
      <c r="H115" s="197">
        <v>7.3</v>
      </c>
      <c r="I115" s="197">
        <v>6.3</v>
      </c>
      <c r="J115" s="197">
        <v>1</v>
      </c>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8"/>
    </row>
    <row r="116" ht="19.9" customHeight="1" spans="2:40">
      <c r="B116" s="194" t="s">
        <v>22</v>
      </c>
      <c r="C116" s="194" t="s">
        <v>22</v>
      </c>
      <c r="D116" s="195"/>
      <c r="E116" s="196" t="s">
        <v>205</v>
      </c>
      <c r="F116" s="197">
        <v>3</v>
      </c>
      <c r="G116" s="197">
        <v>3</v>
      </c>
      <c r="H116" s="197">
        <v>3</v>
      </c>
      <c r="I116" s="197">
        <v>3</v>
      </c>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8"/>
    </row>
    <row r="117" ht="19.9" customHeight="1" spans="2:40">
      <c r="B117" s="194" t="s">
        <v>22</v>
      </c>
      <c r="C117" s="194" t="s">
        <v>22</v>
      </c>
      <c r="D117" s="195"/>
      <c r="E117" s="196" t="s">
        <v>209</v>
      </c>
      <c r="F117" s="197">
        <v>3.71</v>
      </c>
      <c r="G117" s="197">
        <v>3.71</v>
      </c>
      <c r="H117" s="197">
        <v>3.71</v>
      </c>
      <c r="I117" s="197">
        <v>3.71</v>
      </c>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8"/>
    </row>
    <row r="118" ht="19.9" customHeight="1" spans="2:40">
      <c r="B118" s="194" t="s">
        <v>22</v>
      </c>
      <c r="C118" s="194" t="s">
        <v>22</v>
      </c>
      <c r="D118" s="195"/>
      <c r="E118" s="196" t="s">
        <v>250</v>
      </c>
      <c r="F118" s="197">
        <v>4.76</v>
      </c>
      <c r="G118" s="197">
        <v>4.76</v>
      </c>
      <c r="H118" s="197">
        <v>4.76</v>
      </c>
      <c r="I118" s="197"/>
      <c r="J118" s="197">
        <v>4.76</v>
      </c>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8"/>
    </row>
    <row r="119" ht="19.9" customHeight="1" spans="2:40">
      <c r="B119" s="194" t="s">
        <v>22</v>
      </c>
      <c r="C119" s="194" t="s">
        <v>22</v>
      </c>
      <c r="D119" s="195"/>
      <c r="E119" s="196" t="s">
        <v>201</v>
      </c>
      <c r="F119" s="197">
        <v>2.5</v>
      </c>
      <c r="G119" s="197">
        <v>2.5</v>
      </c>
      <c r="H119" s="197">
        <v>2.5</v>
      </c>
      <c r="I119" s="197">
        <v>2</v>
      </c>
      <c r="J119" s="197">
        <v>0.5</v>
      </c>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8"/>
    </row>
    <row r="120" ht="19.9" customHeight="1" spans="2:40">
      <c r="B120" s="194" t="s">
        <v>22</v>
      </c>
      <c r="C120" s="194" t="s">
        <v>22</v>
      </c>
      <c r="D120" s="195"/>
      <c r="E120" s="196" t="s">
        <v>199</v>
      </c>
      <c r="F120" s="197">
        <v>1.56</v>
      </c>
      <c r="G120" s="197">
        <v>1.56</v>
      </c>
      <c r="H120" s="197">
        <v>1.56</v>
      </c>
      <c r="I120" s="197">
        <v>1.56</v>
      </c>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8"/>
    </row>
    <row r="121" ht="19.9" customHeight="1" spans="2:40">
      <c r="B121" s="194" t="s">
        <v>22</v>
      </c>
      <c r="C121" s="194" t="s">
        <v>22</v>
      </c>
      <c r="D121" s="195"/>
      <c r="E121" s="196" t="s">
        <v>204</v>
      </c>
      <c r="F121" s="197">
        <v>1.4</v>
      </c>
      <c r="G121" s="197">
        <v>1.4</v>
      </c>
      <c r="H121" s="197">
        <v>1.4</v>
      </c>
      <c r="I121" s="197"/>
      <c r="J121" s="197">
        <v>1.4</v>
      </c>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8"/>
    </row>
    <row r="122" ht="19.9" customHeight="1" spans="2:40">
      <c r="B122" s="194" t="s">
        <v>22</v>
      </c>
      <c r="C122" s="194" t="s">
        <v>22</v>
      </c>
      <c r="D122" s="195"/>
      <c r="E122" s="196" t="s">
        <v>211</v>
      </c>
      <c r="F122" s="197">
        <v>0.4</v>
      </c>
      <c r="G122" s="197">
        <v>0.4</v>
      </c>
      <c r="H122" s="197">
        <v>0.4</v>
      </c>
      <c r="I122" s="197">
        <v>0.3</v>
      </c>
      <c r="J122" s="197">
        <v>0.1</v>
      </c>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8"/>
    </row>
    <row r="123" ht="19.9" customHeight="1" spans="2:40">
      <c r="B123" s="194" t="s">
        <v>22</v>
      </c>
      <c r="C123" s="194" t="s">
        <v>22</v>
      </c>
      <c r="D123" s="195"/>
      <c r="E123" s="196" t="s">
        <v>213</v>
      </c>
      <c r="F123" s="197">
        <v>0.24</v>
      </c>
      <c r="G123" s="197">
        <v>0.24</v>
      </c>
      <c r="H123" s="197">
        <v>0.24</v>
      </c>
      <c r="I123" s="197">
        <v>0.24</v>
      </c>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8"/>
    </row>
    <row r="124" ht="19.9" customHeight="1" spans="2:40">
      <c r="B124" s="194" t="s">
        <v>22</v>
      </c>
      <c r="C124" s="194" t="s">
        <v>22</v>
      </c>
      <c r="D124" s="195"/>
      <c r="E124" s="196" t="s">
        <v>215</v>
      </c>
      <c r="F124" s="197">
        <v>438.53</v>
      </c>
      <c r="G124" s="197">
        <v>438.53</v>
      </c>
      <c r="H124" s="197">
        <v>438.53</v>
      </c>
      <c r="I124" s="197">
        <v>418.93</v>
      </c>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8"/>
    </row>
    <row r="125" ht="19.9" customHeight="1" spans="1:40">
      <c r="A125" s="165"/>
      <c r="B125" s="194" t="s">
        <v>22</v>
      </c>
      <c r="C125" s="194" t="s">
        <v>22</v>
      </c>
      <c r="D125" s="195"/>
      <c r="E125" s="196" t="s">
        <v>216</v>
      </c>
      <c r="F125" s="197">
        <v>111.91</v>
      </c>
      <c r="G125" s="197">
        <v>111.91</v>
      </c>
      <c r="H125" s="197">
        <v>111.91</v>
      </c>
      <c r="I125" s="197">
        <v>92.31</v>
      </c>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8"/>
    </row>
    <row r="126" ht="19.9" customHeight="1" spans="1:40">
      <c r="A126" s="165"/>
      <c r="B126" s="194" t="s">
        <v>217</v>
      </c>
      <c r="C126" s="194" t="s">
        <v>218</v>
      </c>
      <c r="D126" s="195" t="s">
        <v>74</v>
      </c>
      <c r="E126" s="196" t="s">
        <v>220</v>
      </c>
      <c r="F126" s="197">
        <v>19.6</v>
      </c>
      <c r="G126" s="197">
        <v>19.6</v>
      </c>
      <c r="H126" s="197">
        <v>19.6</v>
      </c>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8"/>
    </row>
    <row r="127" ht="19.9" customHeight="1" spans="1:40">
      <c r="A127" s="165"/>
      <c r="B127" s="194" t="s">
        <v>217</v>
      </c>
      <c r="C127" s="194" t="s">
        <v>218</v>
      </c>
      <c r="D127" s="195" t="s">
        <v>74</v>
      </c>
      <c r="E127" s="196" t="s">
        <v>221</v>
      </c>
      <c r="F127" s="197">
        <v>92.31</v>
      </c>
      <c r="G127" s="197">
        <v>92.31</v>
      </c>
      <c r="H127" s="197">
        <v>92.31</v>
      </c>
      <c r="I127" s="197">
        <v>92.31</v>
      </c>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8"/>
    </row>
    <row r="128" ht="19.9" customHeight="1" spans="2:40">
      <c r="B128" s="194" t="s">
        <v>22</v>
      </c>
      <c r="C128" s="194" t="s">
        <v>22</v>
      </c>
      <c r="D128" s="195"/>
      <c r="E128" s="196" t="s">
        <v>223</v>
      </c>
      <c r="F128" s="197">
        <v>42.71</v>
      </c>
      <c r="G128" s="197">
        <v>42.71</v>
      </c>
      <c r="H128" s="197">
        <v>42.71</v>
      </c>
      <c r="I128" s="197">
        <v>42.71</v>
      </c>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8"/>
    </row>
    <row r="129" ht="19.9" customHeight="1" spans="2:40">
      <c r="B129" s="194" t="s">
        <v>22</v>
      </c>
      <c r="C129" s="194" t="s">
        <v>22</v>
      </c>
      <c r="D129" s="195"/>
      <c r="E129" s="196" t="s">
        <v>231</v>
      </c>
      <c r="F129" s="197">
        <v>122.36</v>
      </c>
      <c r="G129" s="197">
        <v>122.36</v>
      </c>
      <c r="H129" s="197">
        <v>122.36</v>
      </c>
      <c r="I129" s="197">
        <v>122.36</v>
      </c>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8"/>
    </row>
    <row r="130" ht="19.9" customHeight="1" spans="1:40">
      <c r="A130" s="165"/>
      <c r="B130" s="194" t="s">
        <v>217</v>
      </c>
      <c r="C130" s="194" t="s">
        <v>232</v>
      </c>
      <c r="D130" s="195" t="s">
        <v>74</v>
      </c>
      <c r="E130" s="196" t="s">
        <v>233</v>
      </c>
      <c r="F130" s="197">
        <v>120.85</v>
      </c>
      <c r="G130" s="197">
        <v>120.85</v>
      </c>
      <c r="H130" s="197">
        <v>120.85</v>
      </c>
      <c r="I130" s="197">
        <v>120.85</v>
      </c>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8"/>
    </row>
    <row r="131" ht="19.9" customHeight="1" spans="1:40">
      <c r="A131" s="165"/>
      <c r="B131" s="194" t="s">
        <v>217</v>
      </c>
      <c r="C131" s="194" t="s">
        <v>232</v>
      </c>
      <c r="D131" s="195" t="s">
        <v>74</v>
      </c>
      <c r="E131" s="196" t="s">
        <v>234</v>
      </c>
      <c r="F131" s="197">
        <v>1.51</v>
      </c>
      <c r="G131" s="197">
        <v>1.51</v>
      </c>
      <c r="H131" s="197">
        <v>1.51</v>
      </c>
      <c r="I131" s="197">
        <v>1.51</v>
      </c>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8"/>
    </row>
    <row r="132" ht="19.9" customHeight="1" spans="2:40">
      <c r="B132" s="194" t="s">
        <v>22</v>
      </c>
      <c r="C132" s="194" t="s">
        <v>22</v>
      </c>
      <c r="D132" s="195"/>
      <c r="E132" s="196" t="s">
        <v>229</v>
      </c>
      <c r="F132" s="197">
        <v>47.72</v>
      </c>
      <c r="G132" s="197">
        <v>47.72</v>
      </c>
      <c r="H132" s="197">
        <v>47.72</v>
      </c>
      <c r="I132" s="197">
        <v>47.72</v>
      </c>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8"/>
    </row>
    <row r="133" ht="19.9" customHeight="1" spans="2:40">
      <c r="B133" s="194" t="s">
        <v>22</v>
      </c>
      <c r="C133" s="194" t="s">
        <v>22</v>
      </c>
      <c r="D133" s="195"/>
      <c r="E133" s="196" t="s">
        <v>230</v>
      </c>
      <c r="F133" s="197">
        <v>82.35</v>
      </c>
      <c r="G133" s="197">
        <v>82.35</v>
      </c>
      <c r="H133" s="197">
        <v>82.35</v>
      </c>
      <c r="I133" s="197">
        <v>82.35</v>
      </c>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8"/>
    </row>
    <row r="134" ht="19.9" customHeight="1" spans="2:40">
      <c r="B134" s="194" t="s">
        <v>22</v>
      </c>
      <c r="C134" s="194" t="s">
        <v>22</v>
      </c>
      <c r="D134" s="195"/>
      <c r="E134" s="196" t="s">
        <v>225</v>
      </c>
      <c r="F134" s="197">
        <v>2.27</v>
      </c>
      <c r="G134" s="197">
        <v>2.27</v>
      </c>
      <c r="H134" s="197">
        <v>2.27</v>
      </c>
      <c r="I134" s="197">
        <v>2.27</v>
      </c>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8"/>
    </row>
    <row r="135" ht="19.9" customHeight="1" spans="1:40">
      <c r="A135" s="165"/>
      <c r="B135" s="194" t="s">
        <v>217</v>
      </c>
      <c r="C135" s="194" t="s">
        <v>226</v>
      </c>
      <c r="D135" s="195" t="s">
        <v>74</v>
      </c>
      <c r="E135" s="196" t="s">
        <v>227</v>
      </c>
      <c r="F135" s="197">
        <v>1.03</v>
      </c>
      <c r="G135" s="197">
        <v>1.03</v>
      </c>
      <c r="H135" s="197">
        <v>1.03</v>
      </c>
      <c r="I135" s="197">
        <v>1.03</v>
      </c>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8"/>
    </row>
    <row r="136" ht="19.9" customHeight="1" spans="1:40">
      <c r="A136" s="165"/>
      <c r="B136" s="194" t="s">
        <v>217</v>
      </c>
      <c r="C136" s="194" t="s">
        <v>226</v>
      </c>
      <c r="D136" s="195" t="s">
        <v>74</v>
      </c>
      <c r="E136" s="196" t="s">
        <v>228</v>
      </c>
      <c r="F136" s="197">
        <v>1.24</v>
      </c>
      <c r="G136" s="197">
        <v>1.24</v>
      </c>
      <c r="H136" s="197">
        <v>1.24</v>
      </c>
      <c r="I136" s="197">
        <v>1.24</v>
      </c>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97"/>
      <c r="AM136" s="197"/>
      <c r="AN136" s="198"/>
    </row>
    <row r="137" ht="19.9" customHeight="1" spans="2:40">
      <c r="B137" s="194" t="s">
        <v>22</v>
      </c>
      <c r="C137" s="194" t="s">
        <v>22</v>
      </c>
      <c r="D137" s="195"/>
      <c r="E137" s="196" t="s">
        <v>235</v>
      </c>
      <c r="F137" s="197">
        <v>16.47</v>
      </c>
      <c r="G137" s="197">
        <v>16.47</v>
      </c>
      <c r="H137" s="197">
        <v>16.47</v>
      </c>
      <c r="I137" s="197">
        <v>16.47</v>
      </c>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8"/>
    </row>
    <row r="138" ht="19.9" customHeight="1" spans="2:40">
      <c r="B138" s="194" t="s">
        <v>22</v>
      </c>
      <c r="C138" s="194" t="s">
        <v>22</v>
      </c>
      <c r="D138" s="195"/>
      <c r="E138" s="196" t="s">
        <v>224</v>
      </c>
      <c r="F138" s="197">
        <v>12.74</v>
      </c>
      <c r="G138" s="197">
        <v>12.74</v>
      </c>
      <c r="H138" s="197">
        <v>12.74</v>
      </c>
      <c r="I138" s="197">
        <v>12.74</v>
      </c>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c r="AN138" s="198"/>
    </row>
    <row r="139" ht="19.9" customHeight="1" spans="2:40">
      <c r="B139" s="194" t="s">
        <v>22</v>
      </c>
      <c r="C139" s="194" t="s">
        <v>22</v>
      </c>
      <c r="D139" s="195"/>
      <c r="E139" s="196" t="s">
        <v>236</v>
      </c>
      <c r="F139" s="197">
        <v>35.28</v>
      </c>
      <c r="G139" s="197">
        <v>35.28</v>
      </c>
      <c r="H139" s="197">
        <v>35.28</v>
      </c>
      <c r="I139" s="197">
        <v>35.28</v>
      </c>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8"/>
    </row>
    <row r="140" ht="19.9" customHeight="1" spans="1:40">
      <c r="A140" s="165"/>
      <c r="B140" s="194" t="s">
        <v>22</v>
      </c>
      <c r="C140" s="194" t="s">
        <v>22</v>
      </c>
      <c r="D140" s="195"/>
      <c r="E140" s="196" t="s">
        <v>238</v>
      </c>
      <c r="F140" s="197">
        <v>35.28</v>
      </c>
      <c r="G140" s="197">
        <v>35.28</v>
      </c>
      <c r="H140" s="197">
        <v>35.28</v>
      </c>
      <c r="I140" s="197">
        <v>35.28</v>
      </c>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8"/>
    </row>
    <row r="141" ht="19.9" customHeight="1" spans="1:40">
      <c r="A141" s="165"/>
      <c r="B141" s="194" t="s">
        <v>239</v>
      </c>
      <c r="C141" s="194" t="s">
        <v>240</v>
      </c>
      <c r="D141" s="195" t="s">
        <v>74</v>
      </c>
      <c r="E141" s="196" t="s">
        <v>243</v>
      </c>
      <c r="F141" s="197">
        <v>35.28</v>
      </c>
      <c r="G141" s="197">
        <v>35.28</v>
      </c>
      <c r="H141" s="197">
        <v>35.28</v>
      </c>
      <c r="I141" s="197">
        <v>35.28</v>
      </c>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8"/>
    </row>
    <row r="142" ht="19.9" customHeight="1" spans="2:40">
      <c r="B142" s="194" t="s">
        <v>22</v>
      </c>
      <c r="C142" s="194" t="s">
        <v>22</v>
      </c>
      <c r="D142" s="195"/>
      <c r="E142" s="196" t="s">
        <v>251</v>
      </c>
      <c r="F142" s="197">
        <v>619.4</v>
      </c>
      <c r="G142" s="197">
        <v>619.4</v>
      </c>
      <c r="H142" s="197">
        <v>619.4</v>
      </c>
      <c r="I142" s="197">
        <v>334.98</v>
      </c>
      <c r="J142" s="197">
        <f>284.42-12.6</f>
        <v>271.82</v>
      </c>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8"/>
    </row>
    <row r="143" ht="19.9" customHeight="1" spans="1:40">
      <c r="A143" s="165"/>
      <c r="B143" s="194" t="s">
        <v>22</v>
      </c>
      <c r="C143" s="194" t="s">
        <v>22</v>
      </c>
      <c r="D143" s="195"/>
      <c r="E143" s="196" t="s">
        <v>215</v>
      </c>
      <c r="F143" s="197">
        <v>288.89</v>
      </c>
      <c r="G143" s="197">
        <v>288.89</v>
      </c>
      <c r="H143" s="197">
        <v>288.89</v>
      </c>
      <c r="I143" s="197">
        <v>276.29</v>
      </c>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8"/>
    </row>
    <row r="144" ht="19.9" customHeight="1" spans="1:40">
      <c r="A144" s="165"/>
      <c r="B144" s="194" t="s">
        <v>22</v>
      </c>
      <c r="C144" s="194" t="s">
        <v>22</v>
      </c>
      <c r="D144" s="195"/>
      <c r="E144" s="196" t="s">
        <v>229</v>
      </c>
      <c r="F144" s="197">
        <v>31.3</v>
      </c>
      <c r="G144" s="197">
        <v>31.3</v>
      </c>
      <c r="H144" s="197">
        <v>31.3</v>
      </c>
      <c r="I144" s="197">
        <v>31.3</v>
      </c>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8"/>
    </row>
    <row r="145" ht="19.9" customHeight="1" spans="2:40">
      <c r="B145" s="194" t="s">
        <v>22</v>
      </c>
      <c r="C145" s="194" t="s">
        <v>22</v>
      </c>
      <c r="D145" s="195"/>
      <c r="E145" s="196" t="s">
        <v>231</v>
      </c>
      <c r="F145" s="197">
        <v>83.16</v>
      </c>
      <c r="G145" s="197">
        <v>83.16</v>
      </c>
      <c r="H145" s="197">
        <v>83.16</v>
      </c>
      <c r="I145" s="197">
        <v>83.16</v>
      </c>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8"/>
    </row>
    <row r="146" ht="19.9" customHeight="1" spans="1:40">
      <c r="A146" s="165"/>
      <c r="B146" s="194" t="s">
        <v>217</v>
      </c>
      <c r="C146" s="194" t="s">
        <v>232</v>
      </c>
      <c r="D146" s="195" t="s">
        <v>72</v>
      </c>
      <c r="E146" s="196" t="s">
        <v>234</v>
      </c>
      <c r="F146" s="197">
        <v>0.97</v>
      </c>
      <c r="G146" s="197">
        <v>0.97</v>
      </c>
      <c r="H146" s="197">
        <v>0.97</v>
      </c>
      <c r="I146" s="197">
        <v>0.97</v>
      </c>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8"/>
    </row>
    <row r="147" ht="19.9" customHeight="1" spans="1:40">
      <c r="A147" s="165"/>
      <c r="B147" s="194" t="s">
        <v>217</v>
      </c>
      <c r="C147" s="194" t="s">
        <v>232</v>
      </c>
      <c r="D147" s="195" t="s">
        <v>72</v>
      </c>
      <c r="E147" s="196" t="s">
        <v>233</v>
      </c>
      <c r="F147" s="197">
        <v>82.18</v>
      </c>
      <c r="G147" s="197">
        <v>82.18</v>
      </c>
      <c r="H147" s="197">
        <v>82.18</v>
      </c>
      <c r="I147" s="197">
        <v>82.18</v>
      </c>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8"/>
    </row>
    <row r="148" ht="19.9" customHeight="1" spans="2:40">
      <c r="B148" s="194" t="s">
        <v>22</v>
      </c>
      <c r="C148" s="194" t="s">
        <v>22</v>
      </c>
      <c r="D148" s="195"/>
      <c r="E148" s="196" t="s">
        <v>230</v>
      </c>
      <c r="F148" s="197">
        <v>52.85</v>
      </c>
      <c r="G148" s="197">
        <v>52.85</v>
      </c>
      <c r="H148" s="197">
        <v>52.85</v>
      </c>
      <c r="I148" s="197">
        <v>52.85</v>
      </c>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8"/>
    </row>
    <row r="149" ht="19.9" customHeight="1" spans="2:40">
      <c r="B149" s="194" t="s">
        <v>22</v>
      </c>
      <c r="C149" s="194" t="s">
        <v>22</v>
      </c>
      <c r="D149" s="195"/>
      <c r="E149" s="196" t="s">
        <v>216</v>
      </c>
      <c r="F149" s="197">
        <v>71.91</v>
      </c>
      <c r="G149" s="197">
        <v>71.91</v>
      </c>
      <c r="H149" s="197">
        <v>71.91</v>
      </c>
      <c r="I149" s="197">
        <v>59.31</v>
      </c>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8"/>
    </row>
    <row r="150" ht="19.9" customHeight="1" spans="1:40">
      <c r="A150" s="165"/>
      <c r="B150" s="194" t="s">
        <v>217</v>
      </c>
      <c r="C150" s="194" t="s">
        <v>218</v>
      </c>
      <c r="D150" s="195" t="s">
        <v>72</v>
      </c>
      <c r="E150" s="196" t="s">
        <v>219</v>
      </c>
      <c r="F150" s="197">
        <v>0.46</v>
      </c>
      <c r="G150" s="197">
        <v>0.46</v>
      </c>
      <c r="H150" s="197">
        <v>0.46</v>
      </c>
      <c r="I150" s="197">
        <v>0.46</v>
      </c>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c r="AN150" s="198"/>
    </row>
    <row r="151" ht="19.9" customHeight="1" spans="1:40">
      <c r="A151" s="165"/>
      <c r="B151" s="194" t="s">
        <v>217</v>
      </c>
      <c r="C151" s="194" t="s">
        <v>218</v>
      </c>
      <c r="D151" s="195" t="s">
        <v>72</v>
      </c>
      <c r="E151" s="196" t="s">
        <v>220</v>
      </c>
      <c r="F151" s="197">
        <v>12.6</v>
      </c>
      <c r="G151" s="197">
        <v>12.6</v>
      </c>
      <c r="H151" s="197">
        <v>12.6</v>
      </c>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8"/>
    </row>
    <row r="152" ht="19.9" customHeight="1" spans="1:40">
      <c r="A152" s="165"/>
      <c r="B152" s="194" t="s">
        <v>217</v>
      </c>
      <c r="C152" s="194" t="s">
        <v>218</v>
      </c>
      <c r="D152" s="195" t="s">
        <v>72</v>
      </c>
      <c r="E152" s="196" t="s">
        <v>221</v>
      </c>
      <c r="F152" s="197">
        <v>58.86</v>
      </c>
      <c r="G152" s="197">
        <v>58.86</v>
      </c>
      <c r="H152" s="197">
        <v>58.86</v>
      </c>
      <c r="I152" s="197">
        <v>58.86</v>
      </c>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8"/>
    </row>
    <row r="153" ht="19.9" customHeight="1" spans="2:40">
      <c r="B153" s="194" t="s">
        <v>22</v>
      </c>
      <c r="C153" s="194" t="s">
        <v>22</v>
      </c>
      <c r="D153" s="195"/>
      <c r="E153" s="196" t="s">
        <v>225</v>
      </c>
      <c r="F153" s="197">
        <v>0.77</v>
      </c>
      <c r="G153" s="197">
        <v>0.77</v>
      </c>
      <c r="H153" s="197">
        <v>0.77</v>
      </c>
      <c r="I153" s="197">
        <v>0.77</v>
      </c>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8"/>
    </row>
    <row r="154" ht="19.9" customHeight="1" spans="1:40">
      <c r="A154" s="165"/>
      <c r="B154" s="194" t="s">
        <v>217</v>
      </c>
      <c r="C154" s="194" t="s">
        <v>226</v>
      </c>
      <c r="D154" s="195" t="s">
        <v>72</v>
      </c>
      <c r="E154" s="196" t="s">
        <v>228</v>
      </c>
      <c r="F154" s="197">
        <v>0.09</v>
      </c>
      <c r="G154" s="197">
        <v>0.09</v>
      </c>
      <c r="H154" s="197">
        <v>0.09</v>
      </c>
      <c r="I154" s="197">
        <v>0.09</v>
      </c>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8"/>
    </row>
    <row r="155" ht="19.9" customHeight="1" spans="1:40">
      <c r="A155" s="165"/>
      <c r="B155" s="194" t="s">
        <v>217</v>
      </c>
      <c r="C155" s="194" t="s">
        <v>226</v>
      </c>
      <c r="D155" s="195" t="s">
        <v>72</v>
      </c>
      <c r="E155" s="196" t="s">
        <v>227</v>
      </c>
      <c r="F155" s="197">
        <v>0.68</v>
      </c>
      <c r="G155" s="197">
        <v>0.68</v>
      </c>
      <c r="H155" s="197">
        <v>0.68</v>
      </c>
      <c r="I155" s="197">
        <v>0.68</v>
      </c>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8"/>
    </row>
    <row r="156" ht="19.9" customHeight="1" spans="2:40">
      <c r="B156" s="194" t="s">
        <v>22</v>
      </c>
      <c r="C156" s="194" t="s">
        <v>22</v>
      </c>
      <c r="D156" s="195"/>
      <c r="E156" s="196" t="s">
        <v>235</v>
      </c>
      <c r="F156" s="197">
        <v>10.94</v>
      </c>
      <c r="G156" s="197">
        <v>10.94</v>
      </c>
      <c r="H156" s="197">
        <v>10.94</v>
      </c>
      <c r="I156" s="197">
        <v>10.94</v>
      </c>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8"/>
    </row>
    <row r="157" ht="19.9" customHeight="1" spans="2:40">
      <c r="B157" s="194" t="s">
        <v>22</v>
      </c>
      <c r="C157" s="194" t="s">
        <v>22</v>
      </c>
      <c r="D157" s="195"/>
      <c r="E157" s="196" t="s">
        <v>224</v>
      </c>
      <c r="F157" s="197">
        <v>9.9</v>
      </c>
      <c r="G157" s="197">
        <v>9.9</v>
      </c>
      <c r="H157" s="197">
        <v>9.9</v>
      </c>
      <c r="I157" s="197">
        <v>9.9</v>
      </c>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8"/>
    </row>
    <row r="158" ht="19.9" customHeight="1" spans="2:40">
      <c r="B158" s="194" t="s">
        <v>22</v>
      </c>
      <c r="C158" s="194" t="s">
        <v>22</v>
      </c>
      <c r="D158" s="195"/>
      <c r="E158" s="196" t="s">
        <v>223</v>
      </c>
      <c r="F158" s="197">
        <v>28.05</v>
      </c>
      <c r="G158" s="197">
        <v>28.05</v>
      </c>
      <c r="H158" s="197">
        <v>28.05</v>
      </c>
      <c r="I158" s="197">
        <v>28.05</v>
      </c>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8"/>
    </row>
    <row r="159" ht="19.9" customHeight="1" spans="2:40">
      <c r="B159" s="194" t="s">
        <v>22</v>
      </c>
      <c r="C159" s="194" t="s">
        <v>22</v>
      </c>
      <c r="D159" s="195"/>
      <c r="E159" s="196" t="s">
        <v>190</v>
      </c>
      <c r="F159" s="197">
        <v>301.87</v>
      </c>
      <c r="G159" s="197">
        <v>301.87</v>
      </c>
      <c r="H159" s="197">
        <v>301.87</v>
      </c>
      <c r="I159" s="197">
        <v>30.05</v>
      </c>
      <c r="J159" s="197">
        <v>271.82</v>
      </c>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8"/>
    </row>
    <row r="160" ht="19.9" customHeight="1" spans="1:40">
      <c r="A160" s="165"/>
      <c r="B160" s="194" t="s">
        <v>22</v>
      </c>
      <c r="C160" s="194" t="s">
        <v>22</v>
      </c>
      <c r="D160" s="195"/>
      <c r="E160" s="196" t="s">
        <v>200</v>
      </c>
      <c r="F160" s="197">
        <v>17.06</v>
      </c>
      <c r="G160" s="197">
        <v>17.06</v>
      </c>
      <c r="H160" s="197">
        <v>17.06</v>
      </c>
      <c r="I160" s="197">
        <v>9.46</v>
      </c>
      <c r="J160" s="197">
        <v>7.6</v>
      </c>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c r="AN160" s="198"/>
    </row>
    <row r="161" ht="19.9" customHeight="1" spans="2:40">
      <c r="B161" s="194" t="s">
        <v>22</v>
      </c>
      <c r="C161" s="194" t="s">
        <v>22</v>
      </c>
      <c r="D161" s="195"/>
      <c r="E161" s="196" t="s">
        <v>198</v>
      </c>
      <c r="F161" s="197">
        <v>170</v>
      </c>
      <c r="G161" s="197">
        <v>170</v>
      </c>
      <c r="H161" s="197">
        <v>170</v>
      </c>
      <c r="I161" s="197"/>
      <c r="J161" s="197">
        <v>170</v>
      </c>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c r="AN161" s="198"/>
    </row>
    <row r="162" ht="19.9" customHeight="1" spans="2:40">
      <c r="B162" s="194" t="s">
        <v>22</v>
      </c>
      <c r="C162" s="194" t="s">
        <v>22</v>
      </c>
      <c r="D162" s="195"/>
      <c r="E162" s="196" t="s">
        <v>206</v>
      </c>
      <c r="F162" s="197">
        <v>3.32</v>
      </c>
      <c r="G162" s="197">
        <v>3.32</v>
      </c>
      <c r="H162" s="197">
        <v>3.32</v>
      </c>
      <c r="I162" s="197">
        <v>2</v>
      </c>
      <c r="J162" s="197">
        <v>1.32</v>
      </c>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8"/>
    </row>
    <row r="163" ht="19.9" customHeight="1" spans="2:40">
      <c r="B163" s="194" t="s">
        <v>22</v>
      </c>
      <c r="C163" s="194" t="s">
        <v>22</v>
      </c>
      <c r="D163" s="195"/>
      <c r="E163" s="196" t="s">
        <v>214</v>
      </c>
      <c r="F163" s="197">
        <v>1</v>
      </c>
      <c r="G163" s="197">
        <v>1</v>
      </c>
      <c r="H163" s="197">
        <v>1</v>
      </c>
      <c r="I163" s="197">
        <v>1</v>
      </c>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8"/>
    </row>
    <row r="164" ht="19.9" customHeight="1" spans="2:40">
      <c r="B164" s="194" t="s">
        <v>22</v>
      </c>
      <c r="C164" s="194" t="s">
        <v>22</v>
      </c>
      <c r="D164" s="195"/>
      <c r="E164" s="196" t="s">
        <v>213</v>
      </c>
      <c r="F164" s="197">
        <v>0.49</v>
      </c>
      <c r="G164" s="197">
        <v>0.49</v>
      </c>
      <c r="H164" s="197">
        <v>0.49</v>
      </c>
      <c r="I164" s="197">
        <v>0.49</v>
      </c>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8"/>
    </row>
    <row r="165" ht="19.9" customHeight="1" spans="2:40">
      <c r="B165" s="194" t="s">
        <v>22</v>
      </c>
      <c r="C165" s="194" t="s">
        <v>22</v>
      </c>
      <c r="D165" s="195"/>
      <c r="E165" s="196" t="s">
        <v>209</v>
      </c>
      <c r="F165" s="197">
        <v>2.52</v>
      </c>
      <c r="G165" s="197">
        <v>2.52</v>
      </c>
      <c r="H165" s="197">
        <v>2.52</v>
      </c>
      <c r="I165" s="197">
        <v>2.52</v>
      </c>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8"/>
    </row>
    <row r="166" ht="19.9" customHeight="1" spans="2:40">
      <c r="B166" s="194" t="s">
        <v>22</v>
      </c>
      <c r="C166" s="194" t="s">
        <v>22</v>
      </c>
      <c r="D166" s="195"/>
      <c r="E166" s="196" t="s">
        <v>192</v>
      </c>
      <c r="F166" s="197">
        <v>12.69</v>
      </c>
      <c r="G166" s="197">
        <v>12.69</v>
      </c>
      <c r="H166" s="197">
        <v>12.69</v>
      </c>
      <c r="I166" s="197">
        <v>4.29</v>
      </c>
      <c r="J166" s="197">
        <v>8.4</v>
      </c>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8"/>
    </row>
    <row r="167" ht="19.9" customHeight="1" spans="1:40">
      <c r="A167" s="165"/>
      <c r="B167" s="194" t="s">
        <v>193</v>
      </c>
      <c r="C167" s="194" t="s">
        <v>194</v>
      </c>
      <c r="D167" s="195" t="s">
        <v>72</v>
      </c>
      <c r="E167" s="196" t="s">
        <v>196</v>
      </c>
      <c r="F167" s="197">
        <v>3.85</v>
      </c>
      <c r="G167" s="197">
        <v>3.85</v>
      </c>
      <c r="H167" s="197">
        <v>3.85</v>
      </c>
      <c r="I167" s="197">
        <v>3.85</v>
      </c>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8"/>
    </row>
    <row r="168" ht="19.9" customHeight="1" spans="1:40">
      <c r="A168" s="165"/>
      <c r="B168" s="194" t="s">
        <v>193</v>
      </c>
      <c r="C168" s="194" t="s">
        <v>194</v>
      </c>
      <c r="D168" s="195" t="s">
        <v>72</v>
      </c>
      <c r="E168" s="196" t="s">
        <v>195</v>
      </c>
      <c r="F168" s="197">
        <v>8.4</v>
      </c>
      <c r="G168" s="197">
        <v>8.4</v>
      </c>
      <c r="H168" s="197">
        <v>8.4</v>
      </c>
      <c r="I168" s="197"/>
      <c r="J168" s="197">
        <v>8.4</v>
      </c>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8"/>
    </row>
    <row r="169" ht="19.9" customHeight="1" spans="1:40">
      <c r="A169" s="165"/>
      <c r="B169" s="194" t="s">
        <v>193</v>
      </c>
      <c r="C169" s="194" t="s">
        <v>194</v>
      </c>
      <c r="D169" s="195" t="s">
        <v>72</v>
      </c>
      <c r="E169" s="196" t="s">
        <v>197</v>
      </c>
      <c r="F169" s="197">
        <v>0.44</v>
      </c>
      <c r="G169" s="197">
        <v>0.44</v>
      </c>
      <c r="H169" s="197">
        <v>0.44</v>
      </c>
      <c r="I169" s="197">
        <v>0.44</v>
      </c>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8"/>
    </row>
    <row r="170" ht="19.9" customHeight="1" spans="2:40">
      <c r="B170" s="194" t="s">
        <v>22</v>
      </c>
      <c r="C170" s="194" t="s">
        <v>22</v>
      </c>
      <c r="D170" s="195"/>
      <c r="E170" s="196" t="s">
        <v>208</v>
      </c>
      <c r="F170" s="197">
        <v>6.1</v>
      </c>
      <c r="G170" s="197">
        <v>6.1</v>
      </c>
      <c r="H170" s="197">
        <v>6.1</v>
      </c>
      <c r="I170" s="197"/>
      <c r="J170" s="197">
        <v>6.1</v>
      </c>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8"/>
    </row>
    <row r="171" ht="19.9" customHeight="1" spans="2:40">
      <c r="B171" s="194" t="s">
        <v>22</v>
      </c>
      <c r="C171" s="194" t="s">
        <v>22</v>
      </c>
      <c r="D171" s="195"/>
      <c r="E171" s="196" t="s">
        <v>210</v>
      </c>
      <c r="F171" s="197">
        <v>55.1</v>
      </c>
      <c r="G171" s="197">
        <v>55.1</v>
      </c>
      <c r="H171" s="197">
        <v>55.1</v>
      </c>
      <c r="I171" s="197"/>
      <c r="J171" s="197">
        <v>55.1</v>
      </c>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8"/>
    </row>
    <row r="172" ht="19.9" customHeight="1" spans="2:40">
      <c r="B172" s="194" t="s">
        <v>22</v>
      </c>
      <c r="C172" s="194" t="s">
        <v>22</v>
      </c>
      <c r="D172" s="195"/>
      <c r="E172" s="196" t="s">
        <v>201</v>
      </c>
      <c r="F172" s="197">
        <v>14</v>
      </c>
      <c r="G172" s="197">
        <v>14</v>
      </c>
      <c r="H172" s="197">
        <v>14</v>
      </c>
      <c r="I172" s="197"/>
      <c r="J172" s="197">
        <v>14</v>
      </c>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8"/>
    </row>
    <row r="173" ht="19.9" customHeight="1" spans="2:40">
      <c r="B173" s="194" t="s">
        <v>22</v>
      </c>
      <c r="C173" s="194" t="s">
        <v>22</v>
      </c>
      <c r="D173" s="195"/>
      <c r="E173" s="196" t="s">
        <v>211</v>
      </c>
      <c r="F173" s="197">
        <v>1.3</v>
      </c>
      <c r="G173" s="197">
        <v>1.3</v>
      </c>
      <c r="H173" s="197">
        <v>1.3</v>
      </c>
      <c r="I173" s="197">
        <v>1</v>
      </c>
      <c r="J173" s="197">
        <v>0.3</v>
      </c>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8"/>
    </row>
    <row r="174" ht="19.9" customHeight="1" spans="2:40">
      <c r="B174" s="194" t="s">
        <v>22</v>
      </c>
      <c r="C174" s="194" t="s">
        <v>22</v>
      </c>
      <c r="D174" s="195"/>
      <c r="E174" s="196" t="s">
        <v>199</v>
      </c>
      <c r="F174" s="197">
        <v>2</v>
      </c>
      <c r="G174" s="197">
        <v>2</v>
      </c>
      <c r="H174" s="197">
        <v>2</v>
      </c>
      <c r="I174" s="197">
        <v>1</v>
      </c>
      <c r="J174" s="197">
        <v>1</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8"/>
    </row>
    <row r="175" ht="19.9" customHeight="1" spans="2:40">
      <c r="B175" s="194" t="s">
        <v>22</v>
      </c>
      <c r="C175" s="194" t="s">
        <v>22</v>
      </c>
      <c r="D175" s="195"/>
      <c r="E175" s="196" t="s">
        <v>204</v>
      </c>
      <c r="F175" s="197">
        <v>8</v>
      </c>
      <c r="G175" s="197">
        <v>8</v>
      </c>
      <c r="H175" s="197">
        <v>8</v>
      </c>
      <c r="I175" s="197"/>
      <c r="J175" s="197">
        <v>8</v>
      </c>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8"/>
    </row>
    <row r="176" ht="19.9" customHeight="1" spans="2:40">
      <c r="B176" s="194" t="s">
        <v>22</v>
      </c>
      <c r="C176" s="194" t="s">
        <v>22</v>
      </c>
      <c r="D176" s="195"/>
      <c r="E176" s="196" t="s">
        <v>191</v>
      </c>
      <c r="F176" s="197">
        <v>0.1</v>
      </c>
      <c r="G176" s="197">
        <v>0.1</v>
      </c>
      <c r="H176" s="197">
        <v>0.1</v>
      </c>
      <c r="I176" s="197">
        <v>0.1</v>
      </c>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8"/>
    </row>
    <row r="177" ht="19.9" customHeight="1" spans="2:40">
      <c r="B177" s="194" t="s">
        <v>22</v>
      </c>
      <c r="C177" s="194" t="s">
        <v>22</v>
      </c>
      <c r="D177" s="195"/>
      <c r="E177" s="196" t="s">
        <v>247</v>
      </c>
      <c r="F177" s="197">
        <v>0.1</v>
      </c>
      <c r="G177" s="197">
        <v>0.1</v>
      </c>
      <c r="H177" s="197">
        <v>0.1</v>
      </c>
      <c r="I177" s="197">
        <v>0.1</v>
      </c>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8"/>
    </row>
    <row r="178" ht="19.9" customHeight="1" spans="2:40">
      <c r="B178" s="194" t="s">
        <v>22</v>
      </c>
      <c r="C178" s="194" t="s">
        <v>22</v>
      </c>
      <c r="D178" s="195"/>
      <c r="E178" s="196" t="s">
        <v>202</v>
      </c>
      <c r="F178" s="197">
        <v>0.5</v>
      </c>
      <c r="G178" s="197">
        <v>0.5</v>
      </c>
      <c r="H178" s="197">
        <v>0.5</v>
      </c>
      <c r="I178" s="197">
        <v>0.5</v>
      </c>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8"/>
    </row>
    <row r="179" ht="19.9" customHeight="1" spans="2:40">
      <c r="B179" s="194" t="s">
        <v>22</v>
      </c>
      <c r="C179" s="194" t="s">
        <v>22</v>
      </c>
      <c r="D179" s="195"/>
      <c r="E179" s="196" t="s">
        <v>212</v>
      </c>
      <c r="F179" s="197">
        <v>1</v>
      </c>
      <c r="G179" s="197">
        <v>1</v>
      </c>
      <c r="H179" s="197">
        <v>1</v>
      </c>
      <c r="I179" s="197">
        <v>1</v>
      </c>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8"/>
    </row>
    <row r="180" ht="19.9" customHeight="1" spans="2:40">
      <c r="B180" s="194" t="s">
        <v>22</v>
      </c>
      <c r="C180" s="194" t="s">
        <v>22</v>
      </c>
      <c r="D180" s="195"/>
      <c r="E180" s="196" t="s">
        <v>205</v>
      </c>
      <c r="F180" s="197">
        <v>4.95</v>
      </c>
      <c r="G180" s="197">
        <v>4.95</v>
      </c>
      <c r="H180" s="197">
        <v>4.95</v>
      </c>
      <c r="I180" s="197">
        <v>4.95</v>
      </c>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8"/>
    </row>
    <row r="181" ht="19.9" customHeight="1" spans="2:40">
      <c r="B181" s="194" t="s">
        <v>22</v>
      </c>
      <c r="C181" s="194" t="s">
        <v>22</v>
      </c>
      <c r="D181" s="195"/>
      <c r="E181" s="196" t="s">
        <v>207</v>
      </c>
      <c r="F181" s="197">
        <v>1.64</v>
      </c>
      <c r="G181" s="197">
        <v>1.64</v>
      </c>
      <c r="H181" s="197">
        <v>1.64</v>
      </c>
      <c r="I181" s="197">
        <v>1.64</v>
      </c>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8"/>
    </row>
    <row r="182" ht="19.9" customHeight="1" spans="2:40">
      <c r="B182" s="194" t="s">
        <v>22</v>
      </c>
      <c r="C182" s="194" t="s">
        <v>22</v>
      </c>
      <c r="D182" s="195"/>
      <c r="E182" s="196" t="s">
        <v>236</v>
      </c>
      <c r="F182" s="197">
        <v>28.64</v>
      </c>
      <c r="G182" s="197">
        <v>28.64</v>
      </c>
      <c r="H182" s="197">
        <v>28.64</v>
      </c>
      <c r="I182" s="197">
        <v>28.64</v>
      </c>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8"/>
    </row>
    <row r="183" ht="19.9" customHeight="1" spans="1:40">
      <c r="A183" s="165"/>
      <c r="B183" s="194" t="s">
        <v>22</v>
      </c>
      <c r="C183" s="194" t="s">
        <v>22</v>
      </c>
      <c r="D183" s="195"/>
      <c r="E183" s="196" t="s">
        <v>238</v>
      </c>
      <c r="F183" s="197">
        <v>28.64</v>
      </c>
      <c r="G183" s="197">
        <v>28.64</v>
      </c>
      <c r="H183" s="197">
        <v>28.64</v>
      </c>
      <c r="I183" s="197">
        <v>28.64</v>
      </c>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8"/>
    </row>
    <row r="184" ht="19.9" customHeight="1" spans="1:40">
      <c r="A184" s="165"/>
      <c r="B184" s="194" t="s">
        <v>239</v>
      </c>
      <c r="C184" s="194" t="s">
        <v>240</v>
      </c>
      <c r="D184" s="195" t="s">
        <v>72</v>
      </c>
      <c r="E184" s="196" t="s">
        <v>242</v>
      </c>
      <c r="F184" s="197">
        <v>0.92</v>
      </c>
      <c r="G184" s="197">
        <v>0.92</v>
      </c>
      <c r="H184" s="197">
        <v>0.92</v>
      </c>
      <c r="I184" s="197">
        <v>0.92</v>
      </c>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8"/>
    </row>
    <row r="185" ht="19.9" customHeight="1" spans="1:40">
      <c r="A185" s="165"/>
      <c r="B185" s="194" t="s">
        <v>239</v>
      </c>
      <c r="C185" s="194" t="s">
        <v>240</v>
      </c>
      <c r="D185" s="195" t="s">
        <v>72</v>
      </c>
      <c r="E185" s="196" t="s">
        <v>243</v>
      </c>
      <c r="F185" s="197">
        <v>27.72</v>
      </c>
      <c r="G185" s="197">
        <v>27.72</v>
      </c>
      <c r="H185" s="197">
        <v>27.72</v>
      </c>
      <c r="I185" s="197">
        <v>27.72</v>
      </c>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8"/>
    </row>
    <row r="186" ht="19.9" customHeight="1" spans="2:40">
      <c r="B186" s="194" t="s">
        <v>22</v>
      </c>
      <c r="C186" s="194" t="s">
        <v>22</v>
      </c>
      <c r="D186" s="195"/>
      <c r="E186" s="196" t="s">
        <v>252</v>
      </c>
      <c r="F186" s="197">
        <v>582.62</v>
      </c>
      <c r="G186" s="197">
        <v>582.62</v>
      </c>
      <c r="H186" s="197">
        <v>582.62</v>
      </c>
      <c r="I186" s="197">
        <v>527.68</v>
      </c>
      <c r="J186" s="197">
        <f>54.94-18.9</f>
        <v>36.04</v>
      </c>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c r="AN186" s="198"/>
    </row>
    <row r="187" ht="19.9" customHeight="1" spans="1:40">
      <c r="A187" s="165"/>
      <c r="B187" s="194" t="s">
        <v>22</v>
      </c>
      <c r="C187" s="194" t="s">
        <v>22</v>
      </c>
      <c r="D187" s="195"/>
      <c r="E187" s="196" t="s">
        <v>190</v>
      </c>
      <c r="F187" s="197">
        <v>60.59</v>
      </c>
      <c r="G187" s="197">
        <v>60.59</v>
      </c>
      <c r="H187" s="197">
        <v>60.59</v>
      </c>
      <c r="I187" s="197">
        <v>46.95</v>
      </c>
      <c r="J187" s="197">
        <v>13.64</v>
      </c>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8"/>
    </row>
    <row r="188" ht="19.9" customHeight="1" spans="1:40">
      <c r="A188" s="165"/>
      <c r="B188" s="194" t="s">
        <v>22</v>
      </c>
      <c r="C188" s="194" t="s">
        <v>22</v>
      </c>
      <c r="D188" s="195"/>
      <c r="E188" s="196" t="s">
        <v>191</v>
      </c>
      <c r="F188" s="197">
        <v>2.5</v>
      </c>
      <c r="G188" s="197">
        <v>2.5</v>
      </c>
      <c r="H188" s="197">
        <v>2.5</v>
      </c>
      <c r="I188" s="197">
        <v>2</v>
      </c>
      <c r="J188" s="197">
        <v>0.5</v>
      </c>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8"/>
    </row>
    <row r="189" ht="19.9" customHeight="1" spans="2:40">
      <c r="B189" s="194" t="s">
        <v>22</v>
      </c>
      <c r="C189" s="194" t="s">
        <v>22</v>
      </c>
      <c r="D189" s="195"/>
      <c r="E189" s="196" t="s">
        <v>200</v>
      </c>
      <c r="F189" s="197">
        <v>5</v>
      </c>
      <c r="G189" s="197">
        <v>5</v>
      </c>
      <c r="H189" s="197">
        <v>5</v>
      </c>
      <c r="I189" s="197">
        <v>5</v>
      </c>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8"/>
    </row>
    <row r="190" ht="19.9" customHeight="1" spans="2:40">
      <c r="B190" s="194" t="s">
        <v>22</v>
      </c>
      <c r="C190" s="194" t="s">
        <v>22</v>
      </c>
      <c r="D190" s="195"/>
      <c r="E190" s="196" t="s">
        <v>212</v>
      </c>
      <c r="F190" s="197">
        <v>1.5</v>
      </c>
      <c r="G190" s="197">
        <v>1.5</v>
      </c>
      <c r="H190" s="197">
        <v>1.5</v>
      </c>
      <c r="I190" s="197">
        <v>1.5</v>
      </c>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8"/>
    </row>
    <row r="191" ht="19.9" customHeight="1" spans="2:40">
      <c r="B191" s="194" t="s">
        <v>22</v>
      </c>
      <c r="C191" s="194" t="s">
        <v>22</v>
      </c>
      <c r="D191" s="195"/>
      <c r="E191" s="196" t="s">
        <v>192</v>
      </c>
      <c r="F191" s="197">
        <v>11.16</v>
      </c>
      <c r="G191" s="197">
        <v>11.16</v>
      </c>
      <c r="H191" s="197">
        <v>11.16</v>
      </c>
      <c r="I191" s="197">
        <v>10.66</v>
      </c>
      <c r="J191" s="197">
        <v>0.5</v>
      </c>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8"/>
    </row>
    <row r="192" ht="19.9" customHeight="1" spans="1:40">
      <c r="A192" s="165"/>
      <c r="B192" s="194" t="s">
        <v>193</v>
      </c>
      <c r="C192" s="194" t="s">
        <v>194</v>
      </c>
      <c r="D192" s="195" t="s">
        <v>76</v>
      </c>
      <c r="E192" s="196" t="s">
        <v>195</v>
      </c>
      <c r="F192" s="197">
        <v>2.8</v>
      </c>
      <c r="G192" s="197">
        <v>2.8</v>
      </c>
      <c r="H192" s="197">
        <v>2.8</v>
      </c>
      <c r="I192" s="197">
        <v>2.3</v>
      </c>
      <c r="J192" s="197">
        <v>0.5</v>
      </c>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c r="AN192" s="198"/>
    </row>
    <row r="193" ht="19.9" customHeight="1" spans="1:40">
      <c r="A193" s="165"/>
      <c r="B193" s="194" t="s">
        <v>193</v>
      </c>
      <c r="C193" s="194" t="s">
        <v>194</v>
      </c>
      <c r="D193" s="195" t="s">
        <v>76</v>
      </c>
      <c r="E193" s="196" t="s">
        <v>196</v>
      </c>
      <c r="F193" s="197">
        <v>7.34</v>
      </c>
      <c r="G193" s="197">
        <v>7.34</v>
      </c>
      <c r="H193" s="197">
        <v>7.34</v>
      </c>
      <c r="I193" s="197">
        <v>7.34</v>
      </c>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c r="AK193" s="197"/>
      <c r="AL193" s="197"/>
      <c r="AM193" s="197"/>
      <c r="AN193" s="198"/>
    </row>
    <row r="194" ht="19.9" customHeight="1" spans="1:40">
      <c r="A194" s="165"/>
      <c r="B194" s="194" t="s">
        <v>193</v>
      </c>
      <c r="C194" s="194" t="s">
        <v>194</v>
      </c>
      <c r="D194" s="195" t="s">
        <v>76</v>
      </c>
      <c r="E194" s="196" t="s">
        <v>197</v>
      </c>
      <c r="F194" s="197">
        <v>1.02</v>
      </c>
      <c r="G194" s="197">
        <v>1.02</v>
      </c>
      <c r="H194" s="197">
        <v>1.02</v>
      </c>
      <c r="I194" s="197">
        <v>1.02</v>
      </c>
      <c r="J194" s="197"/>
      <c r="K194" s="197"/>
      <c r="L194" s="197"/>
      <c r="M194" s="197"/>
      <c r="N194" s="197"/>
      <c r="O194" s="197"/>
      <c r="P194" s="197"/>
      <c r="Q194" s="197"/>
      <c r="R194" s="197"/>
      <c r="S194" s="197"/>
      <c r="T194" s="197"/>
      <c r="U194" s="197"/>
      <c r="V194" s="197"/>
      <c r="W194" s="197"/>
      <c r="X194" s="197"/>
      <c r="Y194" s="197"/>
      <c r="Z194" s="197"/>
      <c r="AA194" s="197"/>
      <c r="AB194" s="197"/>
      <c r="AC194" s="197"/>
      <c r="AD194" s="197"/>
      <c r="AE194" s="197"/>
      <c r="AF194" s="197"/>
      <c r="AG194" s="197"/>
      <c r="AH194" s="197"/>
      <c r="AI194" s="197"/>
      <c r="AJ194" s="197"/>
      <c r="AK194" s="197"/>
      <c r="AL194" s="197"/>
      <c r="AM194" s="197"/>
      <c r="AN194" s="198"/>
    </row>
    <row r="195" ht="19.9" customHeight="1" spans="2:40">
      <c r="B195" s="194" t="s">
        <v>22</v>
      </c>
      <c r="C195" s="194" t="s">
        <v>22</v>
      </c>
      <c r="D195" s="195"/>
      <c r="E195" s="196" t="s">
        <v>199</v>
      </c>
      <c r="F195" s="197">
        <v>4</v>
      </c>
      <c r="G195" s="197">
        <v>4</v>
      </c>
      <c r="H195" s="197">
        <v>4</v>
      </c>
      <c r="I195" s="197">
        <v>4</v>
      </c>
      <c r="J195" s="197"/>
      <c r="K195" s="197"/>
      <c r="L195" s="197"/>
      <c r="M195" s="197"/>
      <c r="N195" s="197"/>
      <c r="O195" s="197"/>
      <c r="P195" s="197"/>
      <c r="Q195" s="197"/>
      <c r="R195" s="197"/>
      <c r="S195" s="197"/>
      <c r="T195" s="197"/>
      <c r="U195" s="197"/>
      <c r="V195" s="197"/>
      <c r="W195" s="197"/>
      <c r="X195" s="197"/>
      <c r="Y195" s="197"/>
      <c r="Z195" s="197"/>
      <c r="AA195" s="197"/>
      <c r="AB195" s="197"/>
      <c r="AC195" s="197"/>
      <c r="AD195" s="197"/>
      <c r="AE195" s="197"/>
      <c r="AF195" s="197"/>
      <c r="AG195" s="197"/>
      <c r="AH195" s="197"/>
      <c r="AI195" s="197"/>
      <c r="AJ195" s="197"/>
      <c r="AK195" s="197"/>
      <c r="AL195" s="197"/>
      <c r="AM195" s="197"/>
      <c r="AN195" s="198"/>
    </row>
    <row r="196" ht="19.9" customHeight="1" spans="2:40">
      <c r="B196" s="194" t="s">
        <v>22</v>
      </c>
      <c r="C196" s="194" t="s">
        <v>22</v>
      </c>
      <c r="D196" s="195"/>
      <c r="E196" s="196" t="s">
        <v>213</v>
      </c>
      <c r="F196" s="197">
        <v>0.12</v>
      </c>
      <c r="G196" s="197">
        <v>0.12</v>
      </c>
      <c r="H196" s="197">
        <v>0.12</v>
      </c>
      <c r="I196" s="197">
        <v>0.12</v>
      </c>
      <c r="J196" s="197"/>
      <c r="K196" s="197"/>
      <c r="L196" s="197"/>
      <c r="M196" s="197"/>
      <c r="N196" s="197"/>
      <c r="O196" s="197"/>
      <c r="P196" s="197"/>
      <c r="Q196" s="197"/>
      <c r="R196" s="197"/>
      <c r="S196" s="197"/>
      <c r="T196" s="197"/>
      <c r="U196" s="197"/>
      <c r="V196" s="197"/>
      <c r="W196" s="197"/>
      <c r="X196" s="197"/>
      <c r="Y196" s="197"/>
      <c r="Z196" s="197"/>
      <c r="AA196" s="197"/>
      <c r="AB196" s="197"/>
      <c r="AC196" s="197"/>
      <c r="AD196" s="197"/>
      <c r="AE196" s="197"/>
      <c r="AF196" s="197"/>
      <c r="AG196" s="197"/>
      <c r="AH196" s="197"/>
      <c r="AI196" s="197"/>
      <c r="AJ196" s="197"/>
      <c r="AK196" s="197"/>
      <c r="AL196" s="197"/>
      <c r="AM196" s="197"/>
      <c r="AN196" s="198"/>
    </row>
    <row r="197" ht="19.9" customHeight="1" spans="2:40">
      <c r="B197" s="194" t="s">
        <v>22</v>
      </c>
      <c r="C197" s="194" t="s">
        <v>22</v>
      </c>
      <c r="D197" s="195"/>
      <c r="E197" s="196" t="s">
        <v>202</v>
      </c>
      <c r="F197" s="197">
        <v>2</v>
      </c>
      <c r="G197" s="197">
        <v>2</v>
      </c>
      <c r="H197" s="197">
        <v>2</v>
      </c>
      <c r="I197" s="197">
        <v>2</v>
      </c>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197"/>
      <c r="AL197" s="197"/>
      <c r="AM197" s="197"/>
      <c r="AN197" s="198"/>
    </row>
    <row r="198" ht="19.9" customHeight="1" spans="2:40">
      <c r="B198" s="194" t="s">
        <v>22</v>
      </c>
      <c r="C198" s="194" t="s">
        <v>22</v>
      </c>
      <c r="D198" s="195"/>
      <c r="E198" s="196" t="s">
        <v>209</v>
      </c>
      <c r="F198" s="197">
        <v>3.73</v>
      </c>
      <c r="G198" s="197">
        <v>3.73</v>
      </c>
      <c r="H198" s="197">
        <v>3.73</v>
      </c>
      <c r="I198" s="197">
        <v>3.73</v>
      </c>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8"/>
    </row>
    <row r="199" ht="19.9" customHeight="1" spans="2:40">
      <c r="B199" s="194" t="s">
        <v>22</v>
      </c>
      <c r="C199" s="194" t="s">
        <v>22</v>
      </c>
      <c r="D199" s="195"/>
      <c r="E199" s="196" t="s">
        <v>211</v>
      </c>
      <c r="F199" s="197">
        <v>0.15</v>
      </c>
      <c r="G199" s="197">
        <v>0.15</v>
      </c>
      <c r="H199" s="197">
        <v>0.15</v>
      </c>
      <c r="I199" s="197">
        <v>0.15</v>
      </c>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c r="AN199" s="198"/>
    </row>
    <row r="200" ht="19.9" customHeight="1" spans="2:40">
      <c r="B200" s="194" t="s">
        <v>22</v>
      </c>
      <c r="C200" s="194" t="s">
        <v>22</v>
      </c>
      <c r="D200" s="195"/>
      <c r="E200" s="196" t="s">
        <v>204</v>
      </c>
      <c r="F200" s="197">
        <v>1.5</v>
      </c>
      <c r="G200" s="197">
        <v>1.5</v>
      </c>
      <c r="H200" s="197">
        <v>1.5</v>
      </c>
      <c r="I200" s="197">
        <v>1</v>
      </c>
      <c r="J200" s="197">
        <v>0.5</v>
      </c>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8"/>
    </row>
    <row r="201" ht="19.9" customHeight="1" spans="2:40">
      <c r="B201" s="194" t="s">
        <v>22</v>
      </c>
      <c r="C201" s="194" t="s">
        <v>22</v>
      </c>
      <c r="D201" s="195"/>
      <c r="E201" s="196" t="s">
        <v>208</v>
      </c>
      <c r="F201" s="197">
        <v>1.5</v>
      </c>
      <c r="G201" s="197">
        <v>1.5</v>
      </c>
      <c r="H201" s="197">
        <v>1.5</v>
      </c>
      <c r="I201" s="197">
        <v>1</v>
      </c>
      <c r="J201" s="197">
        <v>0.5</v>
      </c>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8"/>
    </row>
    <row r="202" ht="19.9" customHeight="1" spans="2:40">
      <c r="B202" s="194" t="s">
        <v>22</v>
      </c>
      <c r="C202" s="194" t="s">
        <v>22</v>
      </c>
      <c r="D202" s="195"/>
      <c r="E202" s="196" t="s">
        <v>198</v>
      </c>
      <c r="F202" s="197">
        <v>7</v>
      </c>
      <c r="G202" s="197">
        <v>7</v>
      </c>
      <c r="H202" s="197">
        <v>7</v>
      </c>
      <c r="I202" s="197">
        <v>3</v>
      </c>
      <c r="J202" s="197">
        <v>4</v>
      </c>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8"/>
    </row>
    <row r="203" ht="19.9" customHeight="1" spans="2:40">
      <c r="B203" s="194" t="s">
        <v>22</v>
      </c>
      <c r="C203" s="194" t="s">
        <v>22</v>
      </c>
      <c r="D203" s="195"/>
      <c r="E203" s="196" t="s">
        <v>201</v>
      </c>
      <c r="F203" s="197">
        <v>7</v>
      </c>
      <c r="G203" s="197">
        <v>7</v>
      </c>
      <c r="H203" s="197">
        <v>7</v>
      </c>
      <c r="I203" s="197">
        <v>3</v>
      </c>
      <c r="J203" s="197">
        <v>4</v>
      </c>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c r="AN203" s="198"/>
    </row>
    <row r="204" ht="19.9" customHeight="1" spans="2:40">
      <c r="B204" s="194" t="s">
        <v>22</v>
      </c>
      <c r="C204" s="194" t="s">
        <v>22</v>
      </c>
      <c r="D204" s="195"/>
      <c r="E204" s="196" t="s">
        <v>247</v>
      </c>
      <c r="F204" s="197">
        <v>0.07</v>
      </c>
      <c r="G204" s="197">
        <v>0.07</v>
      </c>
      <c r="H204" s="197">
        <v>0.07</v>
      </c>
      <c r="I204" s="197">
        <v>0.07</v>
      </c>
      <c r="J204" s="197"/>
      <c r="K204" s="197"/>
      <c r="L204" s="197"/>
      <c r="M204" s="197"/>
      <c r="N204" s="197"/>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c r="AK204" s="197"/>
      <c r="AL204" s="197"/>
      <c r="AM204" s="197"/>
      <c r="AN204" s="198"/>
    </row>
    <row r="205" ht="19.9" customHeight="1" spans="2:40">
      <c r="B205" s="194" t="s">
        <v>22</v>
      </c>
      <c r="C205" s="194" t="s">
        <v>22</v>
      </c>
      <c r="D205" s="195"/>
      <c r="E205" s="196" t="s">
        <v>206</v>
      </c>
      <c r="F205" s="197">
        <v>5.64</v>
      </c>
      <c r="G205" s="197">
        <v>5.64</v>
      </c>
      <c r="H205" s="197">
        <v>5.64</v>
      </c>
      <c r="I205" s="197">
        <v>2</v>
      </c>
      <c r="J205" s="197">
        <v>3.64</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8"/>
    </row>
    <row r="206" ht="19.9" customHeight="1" spans="2:40">
      <c r="B206" s="194" t="s">
        <v>22</v>
      </c>
      <c r="C206" s="194" t="s">
        <v>22</v>
      </c>
      <c r="D206" s="195"/>
      <c r="E206" s="196" t="s">
        <v>207</v>
      </c>
      <c r="F206" s="197">
        <v>2.45</v>
      </c>
      <c r="G206" s="197">
        <v>2.45</v>
      </c>
      <c r="H206" s="197">
        <v>2.45</v>
      </c>
      <c r="I206" s="197">
        <v>2.45</v>
      </c>
      <c r="J206" s="197"/>
      <c r="K206" s="197"/>
      <c r="L206" s="197"/>
      <c r="M206" s="197"/>
      <c r="N206" s="197"/>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c r="AK206" s="197"/>
      <c r="AL206" s="197"/>
      <c r="AM206" s="197"/>
      <c r="AN206" s="198"/>
    </row>
    <row r="207" ht="19.9" customHeight="1" spans="2:40">
      <c r="B207" s="194" t="s">
        <v>22</v>
      </c>
      <c r="C207" s="194" t="s">
        <v>22</v>
      </c>
      <c r="D207" s="195"/>
      <c r="E207" s="196" t="s">
        <v>203</v>
      </c>
      <c r="F207" s="197">
        <v>5</v>
      </c>
      <c r="G207" s="197">
        <v>5</v>
      </c>
      <c r="H207" s="197">
        <v>5</v>
      </c>
      <c r="I207" s="197">
        <v>5</v>
      </c>
      <c r="J207" s="197"/>
      <c r="K207" s="197"/>
      <c r="L207" s="197"/>
      <c r="M207" s="197"/>
      <c r="N207" s="197"/>
      <c r="O207" s="197"/>
      <c r="P207" s="197"/>
      <c r="Q207" s="197"/>
      <c r="R207" s="197"/>
      <c r="S207" s="197"/>
      <c r="T207" s="197"/>
      <c r="U207" s="197"/>
      <c r="V207" s="197"/>
      <c r="W207" s="197"/>
      <c r="X207" s="197"/>
      <c r="Y207" s="197"/>
      <c r="Z207" s="197"/>
      <c r="AA207" s="197"/>
      <c r="AB207" s="197"/>
      <c r="AC207" s="197"/>
      <c r="AD207" s="197"/>
      <c r="AE207" s="197"/>
      <c r="AF207" s="197"/>
      <c r="AG207" s="197"/>
      <c r="AH207" s="197"/>
      <c r="AI207" s="197"/>
      <c r="AJ207" s="197"/>
      <c r="AK207" s="197"/>
      <c r="AL207" s="197"/>
      <c r="AM207" s="197"/>
      <c r="AN207" s="198"/>
    </row>
    <row r="208" ht="19.9" customHeight="1" spans="2:40">
      <c r="B208" s="194" t="s">
        <v>22</v>
      </c>
      <c r="C208" s="194" t="s">
        <v>22</v>
      </c>
      <c r="D208" s="195"/>
      <c r="E208" s="196" t="s">
        <v>249</v>
      </c>
      <c r="F208" s="197">
        <v>0.26</v>
      </c>
      <c r="G208" s="197">
        <v>0.26</v>
      </c>
      <c r="H208" s="197">
        <v>0.26</v>
      </c>
      <c r="I208" s="197">
        <v>0.26</v>
      </c>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c r="AG208" s="197"/>
      <c r="AH208" s="197"/>
      <c r="AI208" s="197"/>
      <c r="AJ208" s="197"/>
      <c r="AK208" s="197"/>
      <c r="AL208" s="197"/>
      <c r="AM208" s="197"/>
      <c r="AN208" s="198"/>
    </row>
    <row r="209" ht="19.9" customHeight="1" spans="2:40">
      <c r="B209" s="194" t="s">
        <v>22</v>
      </c>
      <c r="C209" s="194" t="s">
        <v>22</v>
      </c>
      <c r="D209" s="195"/>
      <c r="E209" s="196" t="s">
        <v>215</v>
      </c>
      <c r="F209" s="197">
        <v>434.12</v>
      </c>
      <c r="G209" s="197">
        <v>434.12</v>
      </c>
      <c r="H209" s="197">
        <v>434.12</v>
      </c>
      <c r="I209" s="197">
        <v>415.22</v>
      </c>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c r="AN209" s="198"/>
    </row>
    <row r="210" ht="19.9" customHeight="1" spans="1:40">
      <c r="A210" s="165"/>
      <c r="B210" s="194" t="s">
        <v>22</v>
      </c>
      <c r="C210" s="194" t="s">
        <v>22</v>
      </c>
      <c r="D210" s="195"/>
      <c r="E210" s="196" t="s">
        <v>235</v>
      </c>
      <c r="F210" s="197">
        <v>16.36</v>
      </c>
      <c r="G210" s="197">
        <v>16.36</v>
      </c>
      <c r="H210" s="197">
        <v>16.36</v>
      </c>
      <c r="I210" s="197">
        <v>16.36</v>
      </c>
      <c r="J210" s="197"/>
      <c r="K210" s="197"/>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c r="AN210" s="198"/>
    </row>
    <row r="211" ht="19.9" customHeight="1" spans="2:40">
      <c r="B211" s="194" t="s">
        <v>22</v>
      </c>
      <c r="C211" s="194" t="s">
        <v>22</v>
      </c>
      <c r="D211" s="195"/>
      <c r="E211" s="196" t="s">
        <v>216</v>
      </c>
      <c r="F211" s="197">
        <v>109.61</v>
      </c>
      <c r="G211" s="197">
        <v>109.61</v>
      </c>
      <c r="H211" s="197">
        <v>109.61</v>
      </c>
      <c r="I211" s="197">
        <v>90.71</v>
      </c>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c r="AN211" s="198"/>
    </row>
    <row r="212" ht="19.9" customHeight="1" spans="1:40">
      <c r="A212" s="165"/>
      <c r="B212" s="194" t="s">
        <v>217</v>
      </c>
      <c r="C212" s="194" t="s">
        <v>218</v>
      </c>
      <c r="D212" s="195" t="s">
        <v>76</v>
      </c>
      <c r="E212" s="196" t="s">
        <v>221</v>
      </c>
      <c r="F212" s="197">
        <v>90.71</v>
      </c>
      <c r="G212" s="197">
        <v>90.71</v>
      </c>
      <c r="H212" s="197">
        <v>90.71</v>
      </c>
      <c r="I212" s="197">
        <v>90.71</v>
      </c>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8"/>
    </row>
    <row r="213" ht="19.9" customHeight="1" spans="1:40">
      <c r="A213" s="165"/>
      <c r="B213" s="194" t="s">
        <v>217</v>
      </c>
      <c r="C213" s="194" t="s">
        <v>218</v>
      </c>
      <c r="D213" s="195" t="s">
        <v>76</v>
      </c>
      <c r="E213" s="196" t="s">
        <v>220</v>
      </c>
      <c r="F213" s="197">
        <v>18.9</v>
      </c>
      <c r="G213" s="197">
        <v>18.9</v>
      </c>
      <c r="H213" s="197">
        <v>18.9</v>
      </c>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8"/>
    </row>
    <row r="214" ht="19.9" customHeight="1" spans="2:40">
      <c r="B214" s="194" t="s">
        <v>22</v>
      </c>
      <c r="C214" s="194" t="s">
        <v>22</v>
      </c>
      <c r="D214" s="195"/>
      <c r="E214" s="196" t="s">
        <v>224</v>
      </c>
      <c r="F214" s="197">
        <v>13.38</v>
      </c>
      <c r="G214" s="197">
        <v>13.38</v>
      </c>
      <c r="H214" s="197">
        <v>13.38</v>
      </c>
      <c r="I214" s="197">
        <v>13.38</v>
      </c>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c r="AN214" s="198"/>
    </row>
    <row r="215" ht="19.9" customHeight="1" spans="2:40">
      <c r="B215" s="194" t="s">
        <v>22</v>
      </c>
      <c r="C215" s="194" t="s">
        <v>22</v>
      </c>
      <c r="D215" s="195"/>
      <c r="E215" s="196" t="s">
        <v>230</v>
      </c>
      <c r="F215" s="197">
        <v>80.16</v>
      </c>
      <c r="G215" s="197">
        <v>80.16</v>
      </c>
      <c r="H215" s="197">
        <v>80.16</v>
      </c>
      <c r="I215" s="197">
        <v>80.16</v>
      </c>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c r="AG215" s="197"/>
      <c r="AH215" s="197"/>
      <c r="AI215" s="197"/>
      <c r="AJ215" s="197"/>
      <c r="AK215" s="197"/>
      <c r="AL215" s="197"/>
      <c r="AM215" s="197"/>
      <c r="AN215" s="198"/>
    </row>
    <row r="216" ht="19.9" customHeight="1" spans="2:40">
      <c r="B216" s="194" t="s">
        <v>22</v>
      </c>
      <c r="C216" s="194" t="s">
        <v>22</v>
      </c>
      <c r="D216" s="195"/>
      <c r="E216" s="196" t="s">
        <v>223</v>
      </c>
      <c r="F216" s="197">
        <v>41.89</v>
      </c>
      <c r="G216" s="197">
        <v>41.89</v>
      </c>
      <c r="H216" s="197">
        <v>41.89</v>
      </c>
      <c r="I216" s="197">
        <v>41.89</v>
      </c>
      <c r="J216" s="197"/>
      <c r="K216" s="197"/>
      <c r="L216" s="197"/>
      <c r="M216" s="197"/>
      <c r="N216" s="197"/>
      <c r="O216" s="197"/>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c r="AN216" s="198"/>
    </row>
    <row r="217" ht="19.9" customHeight="1" spans="2:40">
      <c r="B217" s="194" t="s">
        <v>22</v>
      </c>
      <c r="C217" s="194" t="s">
        <v>22</v>
      </c>
      <c r="D217" s="195"/>
      <c r="E217" s="196" t="s">
        <v>225</v>
      </c>
      <c r="F217" s="197">
        <v>2.25</v>
      </c>
      <c r="G217" s="197">
        <v>2.25</v>
      </c>
      <c r="H217" s="197">
        <v>2.25</v>
      </c>
      <c r="I217" s="197">
        <v>2.25</v>
      </c>
      <c r="J217" s="197"/>
      <c r="K217" s="197"/>
      <c r="L217" s="197"/>
      <c r="M217" s="197"/>
      <c r="N217" s="197"/>
      <c r="O217" s="197"/>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98"/>
    </row>
    <row r="218" ht="19.9" customHeight="1" spans="1:40">
      <c r="A218" s="165"/>
      <c r="B218" s="194" t="s">
        <v>217</v>
      </c>
      <c r="C218" s="194" t="s">
        <v>226</v>
      </c>
      <c r="D218" s="195" t="s">
        <v>76</v>
      </c>
      <c r="E218" s="196" t="s">
        <v>227</v>
      </c>
      <c r="F218" s="197">
        <v>1.02</v>
      </c>
      <c r="G218" s="197">
        <v>1.02</v>
      </c>
      <c r="H218" s="197">
        <v>1.02</v>
      </c>
      <c r="I218" s="197">
        <v>1.02</v>
      </c>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c r="AN218" s="198"/>
    </row>
    <row r="219" ht="19.9" customHeight="1" spans="1:40">
      <c r="A219" s="165"/>
      <c r="B219" s="194" t="s">
        <v>217</v>
      </c>
      <c r="C219" s="194" t="s">
        <v>226</v>
      </c>
      <c r="D219" s="195" t="s">
        <v>76</v>
      </c>
      <c r="E219" s="196" t="s">
        <v>228</v>
      </c>
      <c r="F219" s="197">
        <v>1.23</v>
      </c>
      <c r="G219" s="197">
        <v>1.23</v>
      </c>
      <c r="H219" s="197">
        <v>1.23</v>
      </c>
      <c r="I219" s="197">
        <v>1.23</v>
      </c>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c r="AN219" s="198"/>
    </row>
    <row r="220" ht="19.9" customHeight="1" spans="2:40">
      <c r="B220" s="194" t="s">
        <v>22</v>
      </c>
      <c r="C220" s="194" t="s">
        <v>22</v>
      </c>
      <c r="D220" s="195"/>
      <c r="E220" s="196" t="s">
        <v>231</v>
      </c>
      <c r="F220" s="197">
        <v>123.22</v>
      </c>
      <c r="G220" s="197">
        <v>123.22</v>
      </c>
      <c r="H220" s="197">
        <v>123.22</v>
      </c>
      <c r="I220" s="197">
        <v>123.22</v>
      </c>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7"/>
      <c r="AG220" s="197"/>
      <c r="AH220" s="197"/>
      <c r="AI220" s="197"/>
      <c r="AJ220" s="197"/>
      <c r="AK220" s="197"/>
      <c r="AL220" s="197"/>
      <c r="AM220" s="197"/>
      <c r="AN220" s="198"/>
    </row>
    <row r="221" ht="19.9" customHeight="1" spans="1:40">
      <c r="A221" s="165"/>
      <c r="B221" s="194" t="s">
        <v>217</v>
      </c>
      <c r="C221" s="194" t="s">
        <v>232</v>
      </c>
      <c r="D221" s="195" t="s">
        <v>76</v>
      </c>
      <c r="E221" s="196" t="s">
        <v>234</v>
      </c>
      <c r="F221" s="197">
        <v>1.46</v>
      </c>
      <c r="G221" s="197">
        <v>1.46</v>
      </c>
      <c r="H221" s="197">
        <v>1.46</v>
      </c>
      <c r="I221" s="197">
        <v>1.46</v>
      </c>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c r="AN221" s="198"/>
    </row>
    <row r="222" ht="19.9" customHeight="1" spans="1:40">
      <c r="A222" s="165"/>
      <c r="B222" s="194" t="s">
        <v>217</v>
      </c>
      <c r="C222" s="194" t="s">
        <v>232</v>
      </c>
      <c r="D222" s="195" t="s">
        <v>76</v>
      </c>
      <c r="E222" s="196" t="s">
        <v>233</v>
      </c>
      <c r="F222" s="197">
        <v>121.76</v>
      </c>
      <c r="G222" s="197">
        <v>121.76</v>
      </c>
      <c r="H222" s="197">
        <v>121.76</v>
      </c>
      <c r="I222" s="197">
        <v>121.76</v>
      </c>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8"/>
    </row>
    <row r="223" ht="19.9" customHeight="1" spans="2:40">
      <c r="B223" s="194" t="s">
        <v>22</v>
      </c>
      <c r="C223" s="194" t="s">
        <v>22</v>
      </c>
      <c r="D223" s="195"/>
      <c r="E223" s="196" t="s">
        <v>229</v>
      </c>
      <c r="F223" s="197">
        <v>47.24</v>
      </c>
      <c r="G223" s="197">
        <v>47.24</v>
      </c>
      <c r="H223" s="197">
        <v>47.24</v>
      </c>
      <c r="I223" s="197">
        <v>47.24</v>
      </c>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8"/>
    </row>
    <row r="224" ht="19.9" customHeight="1" spans="2:40">
      <c r="B224" s="194" t="s">
        <v>22</v>
      </c>
      <c r="C224" s="194" t="s">
        <v>22</v>
      </c>
      <c r="D224" s="195"/>
      <c r="E224" s="196" t="s">
        <v>236</v>
      </c>
      <c r="F224" s="197">
        <v>65.52</v>
      </c>
      <c r="G224" s="197">
        <v>65.52</v>
      </c>
      <c r="H224" s="197">
        <v>65.52</v>
      </c>
      <c r="I224" s="197">
        <v>65.52</v>
      </c>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8"/>
    </row>
    <row r="225" ht="19.9" customHeight="1" spans="1:40">
      <c r="A225" s="165"/>
      <c r="B225" s="194" t="s">
        <v>22</v>
      </c>
      <c r="C225" s="194" t="s">
        <v>22</v>
      </c>
      <c r="D225" s="195"/>
      <c r="E225" s="196" t="s">
        <v>238</v>
      </c>
      <c r="F225" s="197">
        <v>65.52</v>
      </c>
      <c r="G225" s="197">
        <v>65.52</v>
      </c>
      <c r="H225" s="197">
        <v>65.52</v>
      </c>
      <c r="I225" s="197">
        <v>65.52</v>
      </c>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7"/>
      <c r="AJ225" s="197"/>
      <c r="AK225" s="197"/>
      <c r="AL225" s="197"/>
      <c r="AM225" s="197"/>
      <c r="AN225" s="198"/>
    </row>
    <row r="226" ht="19.9" customHeight="1" spans="1:40">
      <c r="A226" s="165"/>
      <c r="B226" s="194" t="s">
        <v>239</v>
      </c>
      <c r="C226" s="194" t="s">
        <v>240</v>
      </c>
      <c r="D226" s="195" t="s">
        <v>76</v>
      </c>
      <c r="E226" s="196" t="s">
        <v>243</v>
      </c>
      <c r="F226" s="197">
        <v>65.52</v>
      </c>
      <c r="G226" s="197">
        <v>65.52</v>
      </c>
      <c r="H226" s="197">
        <v>65.52</v>
      </c>
      <c r="I226" s="197">
        <v>65.52</v>
      </c>
      <c r="J226" s="197"/>
      <c r="K226" s="197"/>
      <c r="L226" s="197"/>
      <c r="M226" s="197"/>
      <c r="N226" s="197"/>
      <c r="O226" s="197"/>
      <c r="P226" s="197"/>
      <c r="Q226" s="197"/>
      <c r="R226" s="197"/>
      <c r="S226" s="197"/>
      <c r="T226" s="197"/>
      <c r="U226" s="197"/>
      <c r="V226" s="197"/>
      <c r="W226" s="197"/>
      <c r="X226" s="197"/>
      <c r="Y226" s="197"/>
      <c r="Z226" s="197"/>
      <c r="AA226" s="197"/>
      <c r="AB226" s="197"/>
      <c r="AC226" s="197"/>
      <c r="AD226" s="197"/>
      <c r="AE226" s="197"/>
      <c r="AF226" s="197"/>
      <c r="AG226" s="197"/>
      <c r="AH226" s="197"/>
      <c r="AI226" s="197"/>
      <c r="AJ226" s="197"/>
      <c r="AK226" s="197"/>
      <c r="AL226" s="197"/>
      <c r="AM226" s="197"/>
      <c r="AN226" s="198"/>
    </row>
    <row r="227" ht="19.9" customHeight="1" spans="2:40">
      <c r="B227" s="194" t="s">
        <v>22</v>
      </c>
      <c r="C227" s="194" t="s">
        <v>22</v>
      </c>
      <c r="D227" s="195"/>
      <c r="E227" s="196" t="s">
        <v>253</v>
      </c>
      <c r="F227" s="197">
        <v>22.4</v>
      </c>
      <c r="G227" s="197">
        <v>22.4</v>
      </c>
      <c r="H227" s="197">
        <v>22.4</v>
      </c>
      <c r="I227" s="197"/>
      <c r="J227" s="197">
        <v>22.4</v>
      </c>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8"/>
    </row>
    <row r="228" ht="19.9" customHeight="1" spans="1:40">
      <c r="A228" s="165"/>
      <c r="B228" s="194" t="s">
        <v>22</v>
      </c>
      <c r="C228" s="194" t="s">
        <v>22</v>
      </c>
      <c r="D228" s="195"/>
      <c r="E228" s="196" t="s">
        <v>254</v>
      </c>
      <c r="F228" s="197">
        <v>22.4</v>
      </c>
      <c r="G228" s="197">
        <v>22.4</v>
      </c>
      <c r="H228" s="197">
        <v>22.4</v>
      </c>
      <c r="I228" s="197"/>
      <c r="J228" s="197">
        <v>22.4</v>
      </c>
      <c r="K228" s="197"/>
      <c r="L228" s="197"/>
      <c r="M228" s="197"/>
      <c r="N228" s="197"/>
      <c r="O228" s="197"/>
      <c r="P228" s="197"/>
      <c r="Q228" s="197"/>
      <c r="R228" s="197"/>
      <c r="S228" s="197"/>
      <c r="T228" s="197"/>
      <c r="U228" s="197"/>
      <c r="V228" s="197"/>
      <c r="W228" s="197"/>
      <c r="X228" s="197"/>
      <c r="Y228" s="197"/>
      <c r="Z228" s="197"/>
      <c r="AA228" s="197"/>
      <c r="AB228" s="197"/>
      <c r="AC228" s="197"/>
      <c r="AD228" s="197"/>
      <c r="AE228" s="197"/>
      <c r="AF228" s="197"/>
      <c r="AG228" s="197"/>
      <c r="AH228" s="197"/>
      <c r="AI228" s="197"/>
      <c r="AJ228" s="197"/>
      <c r="AK228" s="197"/>
      <c r="AL228" s="197"/>
      <c r="AM228" s="197"/>
      <c r="AN228" s="198"/>
    </row>
    <row r="229" ht="19.9" customHeight="1" spans="2:40">
      <c r="B229" s="194" t="s">
        <v>22</v>
      </c>
      <c r="C229" s="194" t="s">
        <v>22</v>
      </c>
      <c r="D229" s="195"/>
      <c r="E229" s="196" t="s">
        <v>255</v>
      </c>
      <c r="F229" s="197">
        <v>652.29</v>
      </c>
      <c r="G229" s="197">
        <v>652.29</v>
      </c>
      <c r="H229" s="197">
        <v>652.29</v>
      </c>
      <c r="I229" s="197">
        <v>632.03</v>
      </c>
      <c r="J229" s="197">
        <f>20.26-14.7</f>
        <v>5.56</v>
      </c>
      <c r="K229" s="197"/>
      <c r="L229" s="197"/>
      <c r="M229" s="197"/>
      <c r="N229" s="197"/>
      <c r="O229" s="197"/>
      <c r="P229" s="197"/>
      <c r="Q229" s="197"/>
      <c r="R229" s="197"/>
      <c r="S229" s="197"/>
      <c r="T229" s="197"/>
      <c r="U229" s="197"/>
      <c r="V229" s="197"/>
      <c r="W229" s="197"/>
      <c r="X229" s="197"/>
      <c r="Y229" s="197"/>
      <c r="Z229" s="197"/>
      <c r="AA229" s="197"/>
      <c r="AB229" s="197"/>
      <c r="AC229" s="197"/>
      <c r="AD229" s="197"/>
      <c r="AE229" s="197"/>
      <c r="AF229" s="197"/>
      <c r="AG229" s="197"/>
      <c r="AH229" s="197"/>
      <c r="AI229" s="197"/>
      <c r="AJ229" s="197"/>
      <c r="AK229" s="197"/>
      <c r="AL229" s="197"/>
      <c r="AM229" s="197"/>
      <c r="AN229" s="198"/>
    </row>
    <row r="230" ht="19.9" customHeight="1" spans="1:40">
      <c r="A230" s="165"/>
      <c r="B230" s="194" t="s">
        <v>22</v>
      </c>
      <c r="C230" s="194" t="s">
        <v>22</v>
      </c>
      <c r="D230" s="195"/>
      <c r="E230" s="196" t="s">
        <v>215</v>
      </c>
      <c r="F230" s="197">
        <v>359.34</v>
      </c>
      <c r="G230" s="197">
        <v>359.34</v>
      </c>
      <c r="H230" s="197">
        <v>359.34</v>
      </c>
      <c r="I230" s="197">
        <v>344.64</v>
      </c>
      <c r="J230" s="197"/>
      <c r="K230" s="197"/>
      <c r="L230" s="197"/>
      <c r="M230" s="197"/>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7"/>
      <c r="AK230" s="197"/>
      <c r="AL230" s="197"/>
      <c r="AM230" s="197"/>
      <c r="AN230" s="198"/>
    </row>
    <row r="231" ht="19.9" customHeight="1" spans="1:40">
      <c r="A231" s="165"/>
      <c r="B231" s="194" t="s">
        <v>22</v>
      </c>
      <c r="C231" s="194" t="s">
        <v>22</v>
      </c>
      <c r="D231" s="195"/>
      <c r="E231" s="196" t="s">
        <v>223</v>
      </c>
      <c r="F231" s="197">
        <v>34.59</v>
      </c>
      <c r="G231" s="197">
        <v>34.59</v>
      </c>
      <c r="H231" s="197">
        <v>34.59</v>
      </c>
      <c r="I231" s="197">
        <v>34.59</v>
      </c>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197"/>
      <c r="AH231" s="197"/>
      <c r="AI231" s="197"/>
      <c r="AJ231" s="197"/>
      <c r="AK231" s="197"/>
      <c r="AL231" s="197"/>
      <c r="AM231" s="197"/>
      <c r="AN231" s="198"/>
    </row>
    <row r="232" ht="19.9" customHeight="1" spans="2:40">
      <c r="B232" s="194" t="s">
        <v>22</v>
      </c>
      <c r="C232" s="194" t="s">
        <v>22</v>
      </c>
      <c r="D232" s="195"/>
      <c r="E232" s="196" t="s">
        <v>231</v>
      </c>
      <c r="F232" s="197">
        <v>106.63</v>
      </c>
      <c r="G232" s="197">
        <v>106.63</v>
      </c>
      <c r="H232" s="197">
        <v>106.63</v>
      </c>
      <c r="I232" s="197">
        <v>106.63</v>
      </c>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c r="AN232" s="198"/>
    </row>
    <row r="233" ht="19.9" customHeight="1" spans="1:40">
      <c r="A233" s="165"/>
      <c r="B233" s="194" t="s">
        <v>217</v>
      </c>
      <c r="C233" s="194" t="s">
        <v>232</v>
      </c>
      <c r="D233" s="195" t="s">
        <v>84</v>
      </c>
      <c r="E233" s="196" t="s">
        <v>233</v>
      </c>
      <c r="F233" s="197">
        <v>105.4</v>
      </c>
      <c r="G233" s="197">
        <v>105.4</v>
      </c>
      <c r="H233" s="197">
        <v>105.4</v>
      </c>
      <c r="I233" s="197">
        <v>105.4</v>
      </c>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c r="AN233" s="198"/>
    </row>
    <row r="234" ht="19.9" customHeight="1" spans="1:40">
      <c r="A234" s="165"/>
      <c r="B234" s="194" t="s">
        <v>217</v>
      </c>
      <c r="C234" s="194" t="s">
        <v>232</v>
      </c>
      <c r="D234" s="195" t="s">
        <v>84</v>
      </c>
      <c r="E234" s="196" t="s">
        <v>234</v>
      </c>
      <c r="F234" s="197">
        <v>1.23</v>
      </c>
      <c r="G234" s="197">
        <v>1.23</v>
      </c>
      <c r="H234" s="197">
        <v>1.23</v>
      </c>
      <c r="I234" s="197">
        <v>1.23</v>
      </c>
      <c r="J234" s="197"/>
      <c r="K234" s="197"/>
      <c r="L234" s="197"/>
      <c r="M234" s="197"/>
      <c r="N234" s="197"/>
      <c r="O234" s="197"/>
      <c r="P234" s="197"/>
      <c r="Q234" s="197"/>
      <c r="R234" s="197"/>
      <c r="S234" s="197"/>
      <c r="T234" s="197"/>
      <c r="U234" s="197"/>
      <c r="V234" s="197"/>
      <c r="W234" s="197"/>
      <c r="X234" s="197"/>
      <c r="Y234" s="197"/>
      <c r="Z234" s="197"/>
      <c r="AA234" s="197"/>
      <c r="AB234" s="197"/>
      <c r="AC234" s="197"/>
      <c r="AD234" s="197"/>
      <c r="AE234" s="197"/>
      <c r="AF234" s="197"/>
      <c r="AG234" s="197"/>
      <c r="AH234" s="197"/>
      <c r="AI234" s="197"/>
      <c r="AJ234" s="197"/>
      <c r="AK234" s="197"/>
      <c r="AL234" s="197"/>
      <c r="AM234" s="197"/>
      <c r="AN234" s="198"/>
    </row>
    <row r="235" ht="19.9" customHeight="1" spans="2:40">
      <c r="B235" s="194" t="s">
        <v>22</v>
      </c>
      <c r="C235" s="194" t="s">
        <v>22</v>
      </c>
      <c r="D235" s="195"/>
      <c r="E235" s="196" t="s">
        <v>225</v>
      </c>
      <c r="F235" s="197">
        <v>1.92</v>
      </c>
      <c r="G235" s="197">
        <v>1.92</v>
      </c>
      <c r="H235" s="197">
        <v>1.92</v>
      </c>
      <c r="I235" s="197">
        <v>1.92</v>
      </c>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8"/>
    </row>
    <row r="236" ht="19.9" customHeight="1" spans="1:40">
      <c r="A236" s="165"/>
      <c r="B236" s="194" t="s">
        <v>217</v>
      </c>
      <c r="C236" s="194" t="s">
        <v>226</v>
      </c>
      <c r="D236" s="195" t="s">
        <v>84</v>
      </c>
      <c r="E236" s="196" t="s">
        <v>227</v>
      </c>
      <c r="F236" s="197">
        <v>0.87</v>
      </c>
      <c r="G236" s="197">
        <v>0.87</v>
      </c>
      <c r="H236" s="197">
        <v>0.87</v>
      </c>
      <c r="I236" s="197">
        <v>0.87</v>
      </c>
      <c r="J236" s="197"/>
      <c r="K236" s="197"/>
      <c r="L236" s="197"/>
      <c r="M236" s="197"/>
      <c r="N236" s="197"/>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7"/>
      <c r="AK236" s="197"/>
      <c r="AL236" s="197"/>
      <c r="AM236" s="197"/>
      <c r="AN236" s="198"/>
    </row>
    <row r="237" ht="19.9" customHeight="1" spans="1:40">
      <c r="A237" s="165"/>
      <c r="B237" s="194" t="s">
        <v>217</v>
      </c>
      <c r="C237" s="194" t="s">
        <v>226</v>
      </c>
      <c r="D237" s="195" t="s">
        <v>84</v>
      </c>
      <c r="E237" s="196" t="s">
        <v>228</v>
      </c>
      <c r="F237" s="197">
        <v>1.05</v>
      </c>
      <c r="G237" s="197">
        <v>1.05</v>
      </c>
      <c r="H237" s="197">
        <v>1.05</v>
      </c>
      <c r="I237" s="197">
        <v>1.05</v>
      </c>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7"/>
      <c r="AJ237" s="197"/>
      <c r="AK237" s="197"/>
      <c r="AL237" s="197"/>
      <c r="AM237" s="197"/>
      <c r="AN237" s="198"/>
    </row>
    <row r="238" ht="19.9" customHeight="1" spans="2:40">
      <c r="B238" s="194" t="s">
        <v>22</v>
      </c>
      <c r="C238" s="194" t="s">
        <v>22</v>
      </c>
      <c r="D238" s="195"/>
      <c r="E238" s="196" t="s">
        <v>216</v>
      </c>
      <c r="F238" s="197">
        <v>85.23</v>
      </c>
      <c r="G238" s="197">
        <v>85.23</v>
      </c>
      <c r="H238" s="197">
        <v>85.23</v>
      </c>
      <c r="I238" s="197">
        <v>70.53</v>
      </c>
      <c r="J238" s="197"/>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7"/>
      <c r="AJ238" s="197"/>
      <c r="AK238" s="197"/>
      <c r="AL238" s="197"/>
      <c r="AM238" s="197"/>
      <c r="AN238" s="198"/>
    </row>
    <row r="239" ht="19.9" customHeight="1" spans="1:40">
      <c r="A239" s="165"/>
      <c r="B239" s="194" t="s">
        <v>217</v>
      </c>
      <c r="C239" s="194" t="s">
        <v>218</v>
      </c>
      <c r="D239" s="195" t="s">
        <v>84</v>
      </c>
      <c r="E239" s="196" t="s">
        <v>221</v>
      </c>
      <c r="F239" s="197">
        <v>70.53</v>
      </c>
      <c r="G239" s="197">
        <v>70.53</v>
      </c>
      <c r="H239" s="197">
        <v>70.53</v>
      </c>
      <c r="I239" s="197">
        <v>70.53</v>
      </c>
      <c r="J239" s="197"/>
      <c r="K239" s="197"/>
      <c r="L239" s="197"/>
      <c r="M239" s="197"/>
      <c r="N239" s="197"/>
      <c r="O239" s="197"/>
      <c r="P239" s="197"/>
      <c r="Q239" s="197"/>
      <c r="R239" s="197"/>
      <c r="S239" s="197"/>
      <c r="T239" s="197"/>
      <c r="U239" s="197"/>
      <c r="V239" s="197"/>
      <c r="W239" s="197"/>
      <c r="X239" s="197"/>
      <c r="Y239" s="197"/>
      <c r="Z239" s="197"/>
      <c r="AA239" s="197"/>
      <c r="AB239" s="197"/>
      <c r="AC239" s="197"/>
      <c r="AD239" s="197"/>
      <c r="AE239" s="197"/>
      <c r="AF239" s="197"/>
      <c r="AG239" s="197"/>
      <c r="AH239" s="197"/>
      <c r="AI239" s="197"/>
      <c r="AJ239" s="197"/>
      <c r="AK239" s="197"/>
      <c r="AL239" s="197"/>
      <c r="AM239" s="197"/>
      <c r="AN239" s="198"/>
    </row>
    <row r="240" ht="19.9" customHeight="1" spans="1:40">
      <c r="A240" s="165"/>
      <c r="B240" s="194" t="s">
        <v>217</v>
      </c>
      <c r="C240" s="194" t="s">
        <v>218</v>
      </c>
      <c r="D240" s="195" t="s">
        <v>84</v>
      </c>
      <c r="E240" s="196" t="s">
        <v>220</v>
      </c>
      <c r="F240" s="197">
        <v>14.7</v>
      </c>
      <c r="G240" s="197">
        <v>14.7</v>
      </c>
      <c r="H240" s="197">
        <v>14.7</v>
      </c>
      <c r="I240" s="197"/>
      <c r="J240" s="197"/>
      <c r="K240" s="197"/>
      <c r="L240" s="197"/>
      <c r="M240" s="197"/>
      <c r="N240" s="197"/>
      <c r="O240" s="197"/>
      <c r="P240" s="197"/>
      <c r="Q240" s="197"/>
      <c r="R240" s="197"/>
      <c r="S240" s="197"/>
      <c r="T240" s="197"/>
      <c r="U240" s="197"/>
      <c r="V240" s="197"/>
      <c r="W240" s="197"/>
      <c r="X240" s="197"/>
      <c r="Y240" s="197"/>
      <c r="Z240" s="197"/>
      <c r="AA240" s="197"/>
      <c r="AB240" s="197"/>
      <c r="AC240" s="197"/>
      <c r="AD240" s="197"/>
      <c r="AE240" s="197"/>
      <c r="AF240" s="197"/>
      <c r="AG240" s="197"/>
      <c r="AH240" s="197"/>
      <c r="AI240" s="197"/>
      <c r="AJ240" s="197"/>
      <c r="AK240" s="197"/>
      <c r="AL240" s="197"/>
      <c r="AM240" s="197"/>
      <c r="AN240" s="198"/>
    </row>
    <row r="241" ht="19.9" customHeight="1" spans="2:40">
      <c r="B241" s="194" t="s">
        <v>22</v>
      </c>
      <c r="C241" s="194" t="s">
        <v>22</v>
      </c>
      <c r="D241" s="195"/>
      <c r="E241" s="196" t="s">
        <v>235</v>
      </c>
      <c r="F241" s="197">
        <v>13.94</v>
      </c>
      <c r="G241" s="197">
        <v>13.94</v>
      </c>
      <c r="H241" s="197">
        <v>13.94</v>
      </c>
      <c r="I241" s="197">
        <v>13.94</v>
      </c>
      <c r="J241" s="197"/>
      <c r="K241" s="197"/>
      <c r="L241" s="197"/>
      <c r="M241" s="197"/>
      <c r="N241" s="197"/>
      <c r="O241" s="197"/>
      <c r="P241" s="197"/>
      <c r="Q241" s="197"/>
      <c r="R241" s="197"/>
      <c r="S241" s="197"/>
      <c r="T241" s="197"/>
      <c r="U241" s="197"/>
      <c r="V241" s="197"/>
      <c r="W241" s="197"/>
      <c r="X241" s="197"/>
      <c r="Y241" s="197"/>
      <c r="Z241" s="197"/>
      <c r="AA241" s="197"/>
      <c r="AB241" s="197"/>
      <c r="AC241" s="197"/>
      <c r="AD241" s="197"/>
      <c r="AE241" s="197"/>
      <c r="AF241" s="197"/>
      <c r="AG241" s="197"/>
      <c r="AH241" s="197"/>
      <c r="AI241" s="197"/>
      <c r="AJ241" s="197"/>
      <c r="AK241" s="197"/>
      <c r="AL241" s="197"/>
      <c r="AM241" s="197"/>
      <c r="AN241" s="198"/>
    </row>
    <row r="242" ht="19.9" customHeight="1" spans="2:40">
      <c r="B242" s="194" t="s">
        <v>22</v>
      </c>
      <c r="C242" s="194" t="s">
        <v>22</v>
      </c>
      <c r="D242" s="195"/>
      <c r="E242" s="196" t="s">
        <v>230</v>
      </c>
      <c r="F242" s="197">
        <v>66.58</v>
      </c>
      <c r="G242" s="197">
        <v>66.58</v>
      </c>
      <c r="H242" s="197">
        <v>66.58</v>
      </c>
      <c r="I242" s="197">
        <v>66.58</v>
      </c>
      <c r="J242" s="197"/>
      <c r="K242" s="197"/>
      <c r="L242" s="197"/>
      <c r="M242" s="197"/>
      <c r="N242" s="197"/>
      <c r="O242" s="197"/>
      <c r="P242" s="197"/>
      <c r="Q242" s="197"/>
      <c r="R242" s="197"/>
      <c r="S242" s="197"/>
      <c r="T242" s="197"/>
      <c r="U242" s="197"/>
      <c r="V242" s="197"/>
      <c r="W242" s="197"/>
      <c r="X242" s="197"/>
      <c r="Y242" s="197"/>
      <c r="Z242" s="197"/>
      <c r="AA242" s="197"/>
      <c r="AB242" s="197"/>
      <c r="AC242" s="197"/>
      <c r="AD242" s="197"/>
      <c r="AE242" s="197"/>
      <c r="AF242" s="197"/>
      <c r="AG242" s="197"/>
      <c r="AH242" s="197"/>
      <c r="AI242" s="197"/>
      <c r="AJ242" s="197"/>
      <c r="AK242" s="197"/>
      <c r="AL242" s="197"/>
      <c r="AM242" s="197"/>
      <c r="AN242" s="198"/>
    </row>
    <row r="243" ht="19.9" customHeight="1" spans="2:40">
      <c r="B243" s="194" t="s">
        <v>22</v>
      </c>
      <c r="C243" s="194" t="s">
        <v>22</v>
      </c>
      <c r="D243" s="195"/>
      <c r="E243" s="196" t="s">
        <v>224</v>
      </c>
      <c r="F243" s="197">
        <v>2.29</v>
      </c>
      <c r="G243" s="197">
        <v>2.29</v>
      </c>
      <c r="H243" s="197">
        <v>2.29</v>
      </c>
      <c r="I243" s="197">
        <v>2.29</v>
      </c>
      <c r="J243" s="197"/>
      <c r="K243" s="197"/>
      <c r="L243" s="197"/>
      <c r="M243" s="197"/>
      <c r="N243" s="197"/>
      <c r="O243" s="197"/>
      <c r="P243" s="197"/>
      <c r="Q243" s="197"/>
      <c r="R243" s="197"/>
      <c r="S243" s="197"/>
      <c r="T243" s="197"/>
      <c r="U243" s="197"/>
      <c r="V243" s="197"/>
      <c r="W243" s="197"/>
      <c r="X243" s="197"/>
      <c r="Y243" s="197"/>
      <c r="Z243" s="197"/>
      <c r="AA243" s="197"/>
      <c r="AB243" s="197"/>
      <c r="AC243" s="197"/>
      <c r="AD243" s="197"/>
      <c r="AE243" s="197"/>
      <c r="AF243" s="197"/>
      <c r="AG243" s="197"/>
      <c r="AH243" s="197"/>
      <c r="AI243" s="197"/>
      <c r="AJ243" s="197"/>
      <c r="AK243" s="197"/>
      <c r="AL243" s="197"/>
      <c r="AM243" s="197"/>
      <c r="AN243" s="198"/>
    </row>
    <row r="244" ht="19.9" customHeight="1" spans="2:40">
      <c r="B244" s="194" t="s">
        <v>22</v>
      </c>
      <c r="C244" s="194" t="s">
        <v>22</v>
      </c>
      <c r="D244" s="195"/>
      <c r="E244" s="196" t="s">
        <v>229</v>
      </c>
      <c r="F244" s="197">
        <v>48.16</v>
      </c>
      <c r="G244" s="197">
        <v>48.16</v>
      </c>
      <c r="H244" s="197">
        <v>48.16</v>
      </c>
      <c r="I244" s="197">
        <v>48.16</v>
      </c>
      <c r="J244" s="197"/>
      <c r="K244" s="197"/>
      <c r="L244" s="197"/>
      <c r="M244" s="197"/>
      <c r="N244" s="197"/>
      <c r="O244" s="197"/>
      <c r="P244" s="197"/>
      <c r="Q244" s="197"/>
      <c r="R244" s="197"/>
      <c r="S244" s="197"/>
      <c r="T244" s="197"/>
      <c r="U244" s="197"/>
      <c r="V244" s="197"/>
      <c r="W244" s="197"/>
      <c r="X244" s="197"/>
      <c r="Y244" s="197"/>
      <c r="Z244" s="197"/>
      <c r="AA244" s="197"/>
      <c r="AB244" s="197"/>
      <c r="AC244" s="197"/>
      <c r="AD244" s="197"/>
      <c r="AE244" s="197"/>
      <c r="AF244" s="197"/>
      <c r="AG244" s="197"/>
      <c r="AH244" s="197"/>
      <c r="AI244" s="197"/>
      <c r="AJ244" s="197"/>
      <c r="AK244" s="197"/>
      <c r="AL244" s="197"/>
      <c r="AM244" s="197"/>
      <c r="AN244" s="198"/>
    </row>
    <row r="245" ht="19.9" customHeight="1" spans="2:40">
      <c r="B245" s="194" t="s">
        <v>22</v>
      </c>
      <c r="C245" s="194" t="s">
        <v>22</v>
      </c>
      <c r="D245" s="195"/>
      <c r="E245" s="196" t="s">
        <v>236</v>
      </c>
      <c r="F245" s="197">
        <v>236.48</v>
      </c>
      <c r="G245" s="197">
        <v>236.48</v>
      </c>
      <c r="H245" s="197">
        <v>236.48</v>
      </c>
      <c r="I245" s="197">
        <v>236.48</v>
      </c>
      <c r="J245" s="197"/>
      <c r="K245" s="197"/>
      <c r="L245" s="197"/>
      <c r="M245" s="197"/>
      <c r="N245" s="197"/>
      <c r="O245" s="197"/>
      <c r="P245" s="197"/>
      <c r="Q245" s="197"/>
      <c r="R245" s="197"/>
      <c r="S245" s="197"/>
      <c r="T245" s="197"/>
      <c r="U245" s="197"/>
      <c r="V245" s="197"/>
      <c r="W245" s="197"/>
      <c r="X245" s="197"/>
      <c r="Y245" s="197"/>
      <c r="Z245" s="197"/>
      <c r="AA245" s="197"/>
      <c r="AB245" s="197"/>
      <c r="AC245" s="197"/>
      <c r="AD245" s="197"/>
      <c r="AE245" s="197"/>
      <c r="AF245" s="197"/>
      <c r="AG245" s="197"/>
      <c r="AH245" s="197"/>
      <c r="AI245" s="197"/>
      <c r="AJ245" s="197"/>
      <c r="AK245" s="197"/>
      <c r="AL245" s="197"/>
      <c r="AM245" s="197"/>
      <c r="AN245" s="198"/>
    </row>
    <row r="246" ht="19.9" customHeight="1" spans="1:40">
      <c r="A246" s="165"/>
      <c r="B246" s="194" t="s">
        <v>22</v>
      </c>
      <c r="C246" s="194" t="s">
        <v>22</v>
      </c>
      <c r="D246" s="195"/>
      <c r="E246" s="196" t="s">
        <v>238</v>
      </c>
      <c r="F246" s="197">
        <v>236.48</v>
      </c>
      <c r="G246" s="197">
        <v>236.48</v>
      </c>
      <c r="H246" s="197">
        <v>236.48</v>
      </c>
      <c r="I246" s="197">
        <v>236.48</v>
      </c>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7"/>
      <c r="AJ246" s="197"/>
      <c r="AK246" s="197"/>
      <c r="AL246" s="197"/>
      <c r="AM246" s="197"/>
      <c r="AN246" s="198"/>
    </row>
    <row r="247" ht="19.9" customHeight="1" spans="1:40">
      <c r="A247" s="165"/>
      <c r="B247" s="194" t="s">
        <v>239</v>
      </c>
      <c r="C247" s="194" t="s">
        <v>240</v>
      </c>
      <c r="D247" s="195" t="s">
        <v>84</v>
      </c>
      <c r="E247" s="196" t="s">
        <v>243</v>
      </c>
      <c r="F247" s="197">
        <v>234.36</v>
      </c>
      <c r="G247" s="197">
        <v>234.36</v>
      </c>
      <c r="H247" s="197">
        <v>234.36</v>
      </c>
      <c r="I247" s="197">
        <v>234.36</v>
      </c>
      <c r="J247" s="197"/>
      <c r="K247" s="197"/>
      <c r="L247" s="197"/>
      <c r="M247" s="197"/>
      <c r="N247" s="197"/>
      <c r="O247" s="197"/>
      <c r="P247" s="197"/>
      <c r="Q247" s="197"/>
      <c r="R247" s="197"/>
      <c r="S247" s="197"/>
      <c r="T247" s="197"/>
      <c r="U247" s="197"/>
      <c r="V247" s="197"/>
      <c r="W247" s="197"/>
      <c r="X247" s="197"/>
      <c r="Y247" s="197"/>
      <c r="Z247" s="197"/>
      <c r="AA247" s="197"/>
      <c r="AB247" s="197"/>
      <c r="AC247" s="197"/>
      <c r="AD247" s="197"/>
      <c r="AE247" s="197"/>
      <c r="AF247" s="197"/>
      <c r="AG247" s="197"/>
      <c r="AH247" s="197"/>
      <c r="AI247" s="197"/>
      <c r="AJ247" s="197"/>
      <c r="AK247" s="197"/>
      <c r="AL247" s="197"/>
      <c r="AM247" s="197"/>
      <c r="AN247" s="198"/>
    </row>
    <row r="248" ht="19.9" customHeight="1" spans="1:40">
      <c r="A248" s="165"/>
      <c r="B248" s="194" t="s">
        <v>239</v>
      </c>
      <c r="C248" s="194" t="s">
        <v>240</v>
      </c>
      <c r="D248" s="195" t="s">
        <v>84</v>
      </c>
      <c r="E248" s="196" t="s">
        <v>242</v>
      </c>
      <c r="F248" s="197">
        <v>2.12</v>
      </c>
      <c r="G248" s="197">
        <v>2.12</v>
      </c>
      <c r="H248" s="197">
        <v>2.12</v>
      </c>
      <c r="I248" s="197">
        <v>2.12</v>
      </c>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8"/>
    </row>
    <row r="249" ht="19.9" customHeight="1" spans="2:40">
      <c r="B249" s="194" t="s">
        <v>22</v>
      </c>
      <c r="C249" s="194" t="s">
        <v>22</v>
      </c>
      <c r="D249" s="195"/>
      <c r="E249" s="196" t="s">
        <v>190</v>
      </c>
      <c r="F249" s="197">
        <v>56.47</v>
      </c>
      <c r="G249" s="197">
        <v>56.47</v>
      </c>
      <c r="H249" s="197">
        <v>56.47</v>
      </c>
      <c r="I249" s="197">
        <v>50.91</v>
      </c>
      <c r="J249" s="197">
        <v>5.56</v>
      </c>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8"/>
    </row>
    <row r="250" ht="19.9" customHeight="1" spans="1:40">
      <c r="A250" s="165"/>
      <c r="B250" s="194" t="s">
        <v>22</v>
      </c>
      <c r="C250" s="194" t="s">
        <v>22</v>
      </c>
      <c r="D250" s="195"/>
      <c r="E250" s="196" t="s">
        <v>205</v>
      </c>
      <c r="F250" s="197">
        <v>5</v>
      </c>
      <c r="G250" s="197">
        <v>5</v>
      </c>
      <c r="H250" s="197">
        <v>5</v>
      </c>
      <c r="I250" s="197">
        <v>5</v>
      </c>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8"/>
    </row>
    <row r="251" ht="19.9" customHeight="1" spans="2:40">
      <c r="B251" s="194" t="s">
        <v>22</v>
      </c>
      <c r="C251" s="194" t="s">
        <v>22</v>
      </c>
      <c r="D251" s="195"/>
      <c r="E251" s="196" t="s">
        <v>249</v>
      </c>
      <c r="F251" s="197">
        <v>5.28</v>
      </c>
      <c r="G251" s="197">
        <v>5.28</v>
      </c>
      <c r="H251" s="197">
        <v>5.28</v>
      </c>
      <c r="I251" s="197">
        <v>1</v>
      </c>
      <c r="J251" s="197">
        <v>4.28</v>
      </c>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8"/>
    </row>
    <row r="252" ht="19.9" customHeight="1" spans="2:40">
      <c r="B252" s="194" t="s">
        <v>22</v>
      </c>
      <c r="C252" s="194" t="s">
        <v>22</v>
      </c>
      <c r="D252" s="195"/>
      <c r="E252" s="196" t="s">
        <v>191</v>
      </c>
      <c r="F252" s="197">
        <v>1.55</v>
      </c>
      <c r="G252" s="197">
        <v>1.55</v>
      </c>
      <c r="H252" s="197">
        <v>1.55</v>
      </c>
      <c r="I252" s="197">
        <v>1.55</v>
      </c>
      <c r="J252" s="197"/>
      <c r="K252" s="197"/>
      <c r="L252" s="197"/>
      <c r="M252" s="197"/>
      <c r="N252" s="197"/>
      <c r="O252" s="197"/>
      <c r="P252" s="197"/>
      <c r="Q252" s="197"/>
      <c r="R252" s="197"/>
      <c r="S252" s="197"/>
      <c r="T252" s="197"/>
      <c r="U252" s="197"/>
      <c r="V252" s="197"/>
      <c r="W252" s="197"/>
      <c r="X252" s="197"/>
      <c r="Y252" s="197"/>
      <c r="Z252" s="197"/>
      <c r="AA252" s="197"/>
      <c r="AB252" s="197"/>
      <c r="AC252" s="197"/>
      <c r="AD252" s="197"/>
      <c r="AE252" s="197"/>
      <c r="AF252" s="197"/>
      <c r="AG252" s="197"/>
      <c r="AH252" s="197"/>
      <c r="AI252" s="197"/>
      <c r="AJ252" s="197"/>
      <c r="AK252" s="197"/>
      <c r="AL252" s="197"/>
      <c r="AM252" s="197"/>
      <c r="AN252" s="198"/>
    </row>
    <row r="253" ht="19.9" customHeight="1" spans="2:40">
      <c r="B253" s="194" t="s">
        <v>22</v>
      </c>
      <c r="C253" s="194" t="s">
        <v>22</v>
      </c>
      <c r="D253" s="195"/>
      <c r="E253" s="196" t="s">
        <v>211</v>
      </c>
      <c r="F253" s="197">
        <v>0.5</v>
      </c>
      <c r="G253" s="197">
        <v>0.5</v>
      </c>
      <c r="H253" s="197">
        <v>0.5</v>
      </c>
      <c r="I253" s="197">
        <v>0.5</v>
      </c>
      <c r="J253" s="197"/>
      <c r="K253" s="197"/>
      <c r="L253" s="197"/>
      <c r="M253" s="197"/>
      <c r="N253" s="197"/>
      <c r="O253" s="197"/>
      <c r="P253" s="197"/>
      <c r="Q253" s="197"/>
      <c r="R253" s="197"/>
      <c r="S253" s="197"/>
      <c r="T253" s="197"/>
      <c r="U253" s="197"/>
      <c r="V253" s="197"/>
      <c r="W253" s="197"/>
      <c r="X253" s="197"/>
      <c r="Y253" s="197"/>
      <c r="Z253" s="197"/>
      <c r="AA253" s="197"/>
      <c r="AB253" s="197"/>
      <c r="AC253" s="197"/>
      <c r="AD253" s="197"/>
      <c r="AE253" s="197"/>
      <c r="AF253" s="197"/>
      <c r="AG253" s="197"/>
      <c r="AH253" s="197"/>
      <c r="AI253" s="197"/>
      <c r="AJ253" s="197"/>
      <c r="AK253" s="197"/>
      <c r="AL253" s="197"/>
      <c r="AM253" s="197"/>
      <c r="AN253" s="198"/>
    </row>
    <row r="254" ht="19.9" customHeight="1" spans="2:40">
      <c r="B254" s="194" t="s">
        <v>22</v>
      </c>
      <c r="C254" s="194" t="s">
        <v>22</v>
      </c>
      <c r="D254" s="195"/>
      <c r="E254" s="196" t="s">
        <v>206</v>
      </c>
      <c r="F254" s="197">
        <v>2.18</v>
      </c>
      <c r="G254" s="197">
        <v>2.18</v>
      </c>
      <c r="H254" s="197">
        <v>2.18</v>
      </c>
      <c r="I254" s="197">
        <v>2.18</v>
      </c>
      <c r="J254" s="197"/>
      <c r="K254" s="197"/>
      <c r="L254" s="197"/>
      <c r="M254" s="197"/>
      <c r="N254" s="197"/>
      <c r="O254" s="197"/>
      <c r="P254" s="197"/>
      <c r="Q254" s="197"/>
      <c r="R254" s="197"/>
      <c r="S254" s="197"/>
      <c r="T254" s="197"/>
      <c r="U254" s="197"/>
      <c r="V254" s="197"/>
      <c r="W254" s="197"/>
      <c r="X254" s="197"/>
      <c r="Y254" s="197"/>
      <c r="Z254" s="197"/>
      <c r="AA254" s="197"/>
      <c r="AB254" s="197"/>
      <c r="AC254" s="197"/>
      <c r="AD254" s="197"/>
      <c r="AE254" s="197"/>
      <c r="AF254" s="197"/>
      <c r="AG254" s="197"/>
      <c r="AH254" s="197"/>
      <c r="AI254" s="197"/>
      <c r="AJ254" s="197"/>
      <c r="AK254" s="197"/>
      <c r="AL254" s="197"/>
      <c r="AM254" s="197"/>
      <c r="AN254" s="198"/>
    </row>
    <row r="255" ht="19.9" customHeight="1" spans="2:40">
      <c r="B255" s="194" t="s">
        <v>22</v>
      </c>
      <c r="C255" s="194" t="s">
        <v>22</v>
      </c>
      <c r="D255" s="195"/>
      <c r="E255" s="196" t="s">
        <v>250</v>
      </c>
      <c r="F255" s="197">
        <v>1.5</v>
      </c>
      <c r="G255" s="197">
        <v>1.5</v>
      </c>
      <c r="H255" s="197">
        <v>1.5</v>
      </c>
      <c r="I255" s="197">
        <v>1</v>
      </c>
      <c r="J255" s="197">
        <v>0.5</v>
      </c>
      <c r="K255" s="197"/>
      <c r="L255" s="197"/>
      <c r="M255" s="197"/>
      <c r="N255" s="197"/>
      <c r="O255" s="197"/>
      <c r="P255" s="197"/>
      <c r="Q255" s="197"/>
      <c r="R255" s="197"/>
      <c r="S255" s="197"/>
      <c r="T255" s="197"/>
      <c r="U255" s="197"/>
      <c r="V255" s="197"/>
      <c r="W255" s="197"/>
      <c r="X255" s="197"/>
      <c r="Y255" s="197"/>
      <c r="Z255" s="197"/>
      <c r="AA255" s="197"/>
      <c r="AB255" s="197"/>
      <c r="AC255" s="197"/>
      <c r="AD255" s="197"/>
      <c r="AE255" s="197"/>
      <c r="AF255" s="197"/>
      <c r="AG255" s="197"/>
      <c r="AH255" s="197"/>
      <c r="AI255" s="197"/>
      <c r="AJ255" s="197"/>
      <c r="AK255" s="197"/>
      <c r="AL255" s="197"/>
      <c r="AM255" s="197"/>
      <c r="AN255" s="198"/>
    </row>
    <row r="256" ht="19.9" customHeight="1" spans="2:40">
      <c r="B256" s="194" t="s">
        <v>22</v>
      </c>
      <c r="C256" s="194" t="s">
        <v>22</v>
      </c>
      <c r="D256" s="195"/>
      <c r="E256" s="196" t="s">
        <v>207</v>
      </c>
      <c r="F256" s="197">
        <v>1.99</v>
      </c>
      <c r="G256" s="197">
        <v>1.99</v>
      </c>
      <c r="H256" s="197">
        <v>1.99</v>
      </c>
      <c r="I256" s="197">
        <v>1.99</v>
      </c>
      <c r="J256" s="197"/>
      <c r="K256" s="197"/>
      <c r="L256" s="197"/>
      <c r="M256" s="197"/>
      <c r="N256" s="197"/>
      <c r="O256" s="197"/>
      <c r="P256" s="197"/>
      <c r="Q256" s="197"/>
      <c r="R256" s="197"/>
      <c r="S256" s="197"/>
      <c r="T256" s="197"/>
      <c r="U256" s="197"/>
      <c r="V256" s="197"/>
      <c r="W256" s="197"/>
      <c r="X256" s="197"/>
      <c r="Y256" s="197"/>
      <c r="Z256" s="197"/>
      <c r="AA256" s="197"/>
      <c r="AB256" s="197"/>
      <c r="AC256" s="197"/>
      <c r="AD256" s="197"/>
      <c r="AE256" s="197"/>
      <c r="AF256" s="197"/>
      <c r="AG256" s="197"/>
      <c r="AH256" s="197"/>
      <c r="AI256" s="197"/>
      <c r="AJ256" s="197"/>
      <c r="AK256" s="197"/>
      <c r="AL256" s="197"/>
      <c r="AM256" s="197"/>
      <c r="AN256" s="198"/>
    </row>
    <row r="257" ht="19.9" customHeight="1" spans="2:40">
      <c r="B257" s="194" t="s">
        <v>22</v>
      </c>
      <c r="C257" s="194" t="s">
        <v>22</v>
      </c>
      <c r="D257" s="195"/>
      <c r="E257" s="196" t="s">
        <v>202</v>
      </c>
      <c r="F257" s="197">
        <v>0.18</v>
      </c>
      <c r="G257" s="197">
        <v>0.18</v>
      </c>
      <c r="H257" s="197">
        <v>0.18</v>
      </c>
      <c r="I257" s="197">
        <v>0.18</v>
      </c>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7"/>
      <c r="AJ257" s="197"/>
      <c r="AK257" s="197"/>
      <c r="AL257" s="197"/>
      <c r="AM257" s="197"/>
      <c r="AN257" s="198"/>
    </row>
    <row r="258" ht="19.9" customHeight="1" spans="2:40">
      <c r="B258" s="194" t="s">
        <v>22</v>
      </c>
      <c r="C258" s="194" t="s">
        <v>22</v>
      </c>
      <c r="D258" s="195"/>
      <c r="E258" s="196" t="s">
        <v>247</v>
      </c>
      <c r="F258" s="197">
        <v>0.05</v>
      </c>
      <c r="G258" s="197">
        <v>0.05</v>
      </c>
      <c r="H258" s="197">
        <v>0.05</v>
      </c>
      <c r="I258" s="197">
        <v>0.05</v>
      </c>
      <c r="J258" s="197"/>
      <c r="K258" s="197"/>
      <c r="L258" s="197"/>
      <c r="M258" s="197"/>
      <c r="N258" s="197"/>
      <c r="O258" s="197"/>
      <c r="P258" s="197"/>
      <c r="Q258" s="197"/>
      <c r="R258" s="197"/>
      <c r="S258" s="197"/>
      <c r="T258" s="197"/>
      <c r="U258" s="197"/>
      <c r="V258" s="197"/>
      <c r="W258" s="197"/>
      <c r="X258" s="197"/>
      <c r="Y258" s="197"/>
      <c r="Z258" s="197"/>
      <c r="AA258" s="197"/>
      <c r="AB258" s="197"/>
      <c r="AC258" s="197"/>
      <c r="AD258" s="197"/>
      <c r="AE258" s="197"/>
      <c r="AF258" s="197"/>
      <c r="AG258" s="197"/>
      <c r="AH258" s="197"/>
      <c r="AI258" s="197"/>
      <c r="AJ258" s="197"/>
      <c r="AK258" s="197"/>
      <c r="AL258" s="197"/>
      <c r="AM258" s="197"/>
      <c r="AN258" s="198"/>
    </row>
    <row r="259" ht="19.9" customHeight="1" spans="2:40">
      <c r="B259" s="194" t="s">
        <v>22</v>
      </c>
      <c r="C259" s="194" t="s">
        <v>22</v>
      </c>
      <c r="D259" s="195"/>
      <c r="E259" s="196" t="s">
        <v>192</v>
      </c>
      <c r="F259" s="197">
        <v>18.73</v>
      </c>
      <c r="G259" s="197">
        <v>18.73</v>
      </c>
      <c r="H259" s="197">
        <v>18.73</v>
      </c>
      <c r="I259" s="197">
        <v>18.45</v>
      </c>
      <c r="J259" s="197">
        <v>0.28</v>
      </c>
      <c r="K259" s="197"/>
      <c r="L259" s="197"/>
      <c r="M259" s="197"/>
      <c r="N259" s="197"/>
      <c r="O259" s="197"/>
      <c r="P259" s="197"/>
      <c r="Q259" s="197"/>
      <c r="R259" s="197"/>
      <c r="S259" s="197"/>
      <c r="T259" s="197"/>
      <c r="U259" s="197"/>
      <c r="V259" s="197"/>
      <c r="W259" s="197"/>
      <c r="X259" s="197"/>
      <c r="Y259" s="197"/>
      <c r="Z259" s="197"/>
      <c r="AA259" s="197"/>
      <c r="AB259" s="197"/>
      <c r="AC259" s="197"/>
      <c r="AD259" s="197"/>
      <c r="AE259" s="197"/>
      <c r="AF259" s="197"/>
      <c r="AG259" s="197"/>
      <c r="AH259" s="197"/>
      <c r="AI259" s="197"/>
      <c r="AJ259" s="197"/>
      <c r="AK259" s="197"/>
      <c r="AL259" s="197"/>
      <c r="AM259" s="197"/>
      <c r="AN259" s="198"/>
    </row>
    <row r="260" ht="19.9" customHeight="1" spans="1:40">
      <c r="A260" s="165"/>
      <c r="B260" s="194" t="s">
        <v>193</v>
      </c>
      <c r="C260" s="194" t="s">
        <v>194</v>
      </c>
      <c r="D260" s="195" t="s">
        <v>84</v>
      </c>
      <c r="E260" s="196" t="s">
        <v>195</v>
      </c>
      <c r="F260" s="197">
        <v>1.72</v>
      </c>
      <c r="G260" s="197">
        <v>1.72</v>
      </c>
      <c r="H260" s="197">
        <v>1.72</v>
      </c>
      <c r="I260" s="197">
        <v>1.44</v>
      </c>
      <c r="J260" s="197">
        <v>0.28</v>
      </c>
      <c r="K260" s="197"/>
      <c r="L260" s="197"/>
      <c r="M260" s="197"/>
      <c r="N260" s="197"/>
      <c r="O260" s="197"/>
      <c r="P260" s="197"/>
      <c r="Q260" s="197"/>
      <c r="R260" s="197"/>
      <c r="S260" s="197"/>
      <c r="T260" s="197"/>
      <c r="U260" s="197"/>
      <c r="V260" s="197"/>
      <c r="W260" s="197"/>
      <c r="X260" s="197"/>
      <c r="Y260" s="197"/>
      <c r="Z260" s="197"/>
      <c r="AA260" s="197"/>
      <c r="AB260" s="197"/>
      <c r="AC260" s="197"/>
      <c r="AD260" s="197"/>
      <c r="AE260" s="197"/>
      <c r="AF260" s="197"/>
      <c r="AG260" s="197"/>
      <c r="AH260" s="197"/>
      <c r="AI260" s="197"/>
      <c r="AJ260" s="197"/>
      <c r="AK260" s="197"/>
      <c r="AL260" s="197"/>
      <c r="AM260" s="197"/>
      <c r="AN260" s="198"/>
    </row>
    <row r="261" ht="19.9" customHeight="1" spans="1:40">
      <c r="A261" s="165"/>
      <c r="B261" s="194" t="s">
        <v>193</v>
      </c>
      <c r="C261" s="194" t="s">
        <v>194</v>
      </c>
      <c r="D261" s="195" t="s">
        <v>84</v>
      </c>
      <c r="E261" s="196" t="s">
        <v>197</v>
      </c>
      <c r="F261" s="197">
        <v>3.1</v>
      </c>
      <c r="G261" s="197">
        <v>3.1</v>
      </c>
      <c r="H261" s="197">
        <v>3.1</v>
      </c>
      <c r="I261" s="197">
        <v>3.1</v>
      </c>
      <c r="J261" s="197"/>
      <c r="K261" s="197"/>
      <c r="L261" s="197"/>
      <c r="M261" s="197"/>
      <c r="N261" s="197"/>
      <c r="O261" s="197"/>
      <c r="P261" s="197"/>
      <c r="Q261" s="197"/>
      <c r="R261" s="197"/>
      <c r="S261" s="197"/>
      <c r="T261" s="197"/>
      <c r="U261" s="197"/>
      <c r="V261" s="197"/>
      <c r="W261" s="197"/>
      <c r="X261" s="197"/>
      <c r="Y261" s="197"/>
      <c r="Z261" s="197"/>
      <c r="AA261" s="197"/>
      <c r="AB261" s="197"/>
      <c r="AC261" s="197"/>
      <c r="AD261" s="197"/>
      <c r="AE261" s="197"/>
      <c r="AF261" s="197"/>
      <c r="AG261" s="197"/>
      <c r="AH261" s="197"/>
      <c r="AI261" s="197"/>
      <c r="AJ261" s="197"/>
      <c r="AK261" s="197"/>
      <c r="AL261" s="197"/>
      <c r="AM261" s="197"/>
      <c r="AN261" s="198"/>
    </row>
    <row r="262" ht="19.9" customHeight="1" spans="1:40">
      <c r="A262" s="165"/>
      <c r="B262" s="194" t="s">
        <v>193</v>
      </c>
      <c r="C262" s="194" t="s">
        <v>194</v>
      </c>
      <c r="D262" s="195" t="s">
        <v>84</v>
      </c>
      <c r="E262" s="196" t="s">
        <v>196</v>
      </c>
      <c r="F262" s="197">
        <v>13.91</v>
      </c>
      <c r="G262" s="197">
        <v>13.91</v>
      </c>
      <c r="H262" s="197">
        <v>13.91</v>
      </c>
      <c r="I262" s="197">
        <v>13.91</v>
      </c>
      <c r="J262" s="197"/>
      <c r="K262" s="197"/>
      <c r="L262" s="197"/>
      <c r="M262" s="197"/>
      <c r="N262" s="197"/>
      <c r="O262" s="197"/>
      <c r="P262" s="197"/>
      <c r="Q262" s="197"/>
      <c r="R262" s="197"/>
      <c r="S262" s="197"/>
      <c r="T262" s="197"/>
      <c r="U262" s="197"/>
      <c r="V262" s="197"/>
      <c r="W262" s="197"/>
      <c r="X262" s="197"/>
      <c r="Y262" s="197"/>
      <c r="Z262" s="197"/>
      <c r="AA262" s="197"/>
      <c r="AB262" s="197"/>
      <c r="AC262" s="197"/>
      <c r="AD262" s="197"/>
      <c r="AE262" s="197"/>
      <c r="AF262" s="197"/>
      <c r="AG262" s="197"/>
      <c r="AH262" s="197"/>
      <c r="AI262" s="197"/>
      <c r="AJ262" s="197"/>
      <c r="AK262" s="197"/>
      <c r="AL262" s="197"/>
      <c r="AM262" s="197"/>
      <c r="AN262" s="198"/>
    </row>
    <row r="263" ht="19.9" customHeight="1" spans="2:40">
      <c r="B263" s="194" t="s">
        <v>22</v>
      </c>
      <c r="C263" s="194" t="s">
        <v>22</v>
      </c>
      <c r="D263" s="195"/>
      <c r="E263" s="196" t="s">
        <v>209</v>
      </c>
      <c r="F263" s="197">
        <v>3.11</v>
      </c>
      <c r="G263" s="197">
        <v>3.11</v>
      </c>
      <c r="H263" s="197">
        <v>3.11</v>
      </c>
      <c r="I263" s="197">
        <v>3.11</v>
      </c>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c r="AG263" s="197"/>
      <c r="AH263" s="197"/>
      <c r="AI263" s="197"/>
      <c r="AJ263" s="197"/>
      <c r="AK263" s="197"/>
      <c r="AL263" s="197"/>
      <c r="AM263" s="197"/>
      <c r="AN263" s="198"/>
    </row>
    <row r="264" ht="19.9" customHeight="1" spans="2:40">
      <c r="B264" s="194" t="s">
        <v>22</v>
      </c>
      <c r="C264" s="194" t="s">
        <v>22</v>
      </c>
      <c r="D264" s="195"/>
      <c r="E264" s="196" t="s">
        <v>213</v>
      </c>
      <c r="F264" s="197">
        <v>1.7</v>
      </c>
      <c r="G264" s="197">
        <v>1.7</v>
      </c>
      <c r="H264" s="197">
        <v>1.7</v>
      </c>
      <c r="I264" s="197">
        <v>1.7</v>
      </c>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c r="AN264" s="198"/>
    </row>
    <row r="265" ht="19.9" customHeight="1" spans="2:40">
      <c r="B265" s="194" t="s">
        <v>22</v>
      </c>
      <c r="C265" s="194" t="s">
        <v>22</v>
      </c>
      <c r="D265" s="195"/>
      <c r="E265" s="196" t="s">
        <v>198</v>
      </c>
      <c r="F265" s="197">
        <v>5.5</v>
      </c>
      <c r="G265" s="197">
        <v>5.5</v>
      </c>
      <c r="H265" s="197">
        <v>5.5</v>
      </c>
      <c r="I265" s="197">
        <v>5</v>
      </c>
      <c r="J265" s="197">
        <v>0.5</v>
      </c>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c r="AM265" s="197"/>
      <c r="AN265" s="198"/>
    </row>
    <row r="266" ht="19.9" customHeight="1" spans="2:40">
      <c r="B266" s="194" t="s">
        <v>22</v>
      </c>
      <c r="C266" s="194" t="s">
        <v>22</v>
      </c>
      <c r="D266" s="195"/>
      <c r="E266" s="196" t="s">
        <v>200</v>
      </c>
      <c r="F266" s="197">
        <v>4</v>
      </c>
      <c r="G266" s="197">
        <v>4</v>
      </c>
      <c r="H266" s="197">
        <v>4</v>
      </c>
      <c r="I266" s="197">
        <v>4</v>
      </c>
      <c r="J266" s="197"/>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197"/>
      <c r="AK266" s="197"/>
      <c r="AL266" s="197"/>
      <c r="AM266" s="197"/>
      <c r="AN266" s="198"/>
    </row>
    <row r="267" ht="19.9" customHeight="1" spans="2:40">
      <c r="B267" s="194" t="s">
        <v>22</v>
      </c>
      <c r="C267" s="194" t="s">
        <v>22</v>
      </c>
      <c r="D267" s="195"/>
      <c r="E267" s="196" t="s">
        <v>203</v>
      </c>
      <c r="F267" s="197">
        <v>1</v>
      </c>
      <c r="G267" s="197">
        <v>1</v>
      </c>
      <c r="H267" s="197">
        <v>1</v>
      </c>
      <c r="I267" s="197">
        <v>1</v>
      </c>
      <c r="J267" s="197"/>
      <c r="K267" s="197"/>
      <c r="L267" s="197"/>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7"/>
      <c r="AL267" s="197"/>
      <c r="AM267" s="197"/>
      <c r="AN267" s="198"/>
    </row>
    <row r="268" ht="19.9" customHeight="1" spans="2:40">
      <c r="B268" s="194" t="s">
        <v>22</v>
      </c>
      <c r="C268" s="194" t="s">
        <v>22</v>
      </c>
      <c r="D268" s="195"/>
      <c r="E268" s="196" t="s">
        <v>201</v>
      </c>
      <c r="F268" s="197">
        <v>4</v>
      </c>
      <c r="G268" s="197">
        <v>4</v>
      </c>
      <c r="H268" s="197">
        <v>4</v>
      </c>
      <c r="I268" s="197">
        <v>4</v>
      </c>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c r="AN268" s="198"/>
    </row>
    <row r="269" ht="19.9" customHeight="1" spans="2:40">
      <c r="B269" s="194" t="s">
        <v>22</v>
      </c>
      <c r="C269" s="194" t="s">
        <v>22</v>
      </c>
      <c r="D269" s="195"/>
      <c r="E269" s="196" t="s">
        <v>208</v>
      </c>
      <c r="F269" s="197">
        <v>0.2</v>
      </c>
      <c r="G269" s="197">
        <v>0.2</v>
      </c>
      <c r="H269" s="197">
        <v>0.2</v>
      </c>
      <c r="I269" s="197">
        <v>0.2</v>
      </c>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97"/>
      <c r="AL269" s="197"/>
      <c r="AM269" s="197"/>
      <c r="AN269" s="198"/>
    </row>
    <row r="270" ht="19.9" customHeight="1" spans="2:40">
      <c r="B270" s="194" t="s">
        <v>22</v>
      </c>
      <c r="C270" s="194" t="s">
        <v>22</v>
      </c>
      <c r="D270" s="195"/>
      <c r="E270" s="196" t="s">
        <v>256</v>
      </c>
      <c r="F270" s="197">
        <v>146.89</v>
      </c>
      <c r="G270" s="197">
        <v>146.89</v>
      </c>
      <c r="H270" s="197">
        <v>146.89</v>
      </c>
      <c r="I270" s="197">
        <v>131.29</v>
      </c>
      <c r="J270" s="197">
        <f>15.6-5.6</f>
        <v>10</v>
      </c>
      <c r="K270" s="197"/>
      <c r="L270" s="197"/>
      <c r="M270" s="197"/>
      <c r="N270" s="197"/>
      <c r="O270" s="197"/>
      <c r="P270" s="197"/>
      <c r="Q270" s="197"/>
      <c r="R270" s="197"/>
      <c r="S270" s="197"/>
      <c r="T270" s="197"/>
      <c r="U270" s="197"/>
      <c r="V270" s="197"/>
      <c r="W270" s="197"/>
      <c r="X270" s="197"/>
      <c r="Y270" s="197"/>
      <c r="Z270" s="197"/>
      <c r="AA270" s="197"/>
      <c r="AB270" s="197"/>
      <c r="AC270" s="197"/>
      <c r="AD270" s="197"/>
      <c r="AE270" s="197"/>
      <c r="AF270" s="197"/>
      <c r="AG270" s="197"/>
      <c r="AH270" s="197"/>
      <c r="AI270" s="197"/>
      <c r="AJ270" s="197"/>
      <c r="AK270" s="197"/>
      <c r="AL270" s="197"/>
      <c r="AM270" s="197"/>
      <c r="AN270" s="198"/>
    </row>
    <row r="271" ht="19.9" customHeight="1" spans="1:40">
      <c r="A271" s="165"/>
      <c r="B271" s="194" t="s">
        <v>22</v>
      </c>
      <c r="C271" s="194" t="s">
        <v>22</v>
      </c>
      <c r="D271" s="195"/>
      <c r="E271" s="196" t="s">
        <v>190</v>
      </c>
      <c r="F271" s="197">
        <v>22.64</v>
      </c>
      <c r="G271" s="197">
        <v>22.64</v>
      </c>
      <c r="H271" s="197">
        <v>22.64</v>
      </c>
      <c r="I271" s="197">
        <v>12.64</v>
      </c>
      <c r="J271" s="197">
        <v>10</v>
      </c>
      <c r="K271" s="197"/>
      <c r="L271" s="197"/>
      <c r="M271" s="197"/>
      <c r="N271" s="197"/>
      <c r="O271" s="197"/>
      <c r="P271" s="197"/>
      <c r="Q271" s="197"/>
      <c r="R271" s="197"/>
      <c r="S271" s="197"/>
      <c r="T271" s="197"/>
      <c r="U271" s="197"/>
      <c r="V271" s="197"/>
      <c r="W271" s="197"/>
      <c r="X271" s="197"/>
      <c r="Y271" s="197"/>
      <c r="Z271" s="197"/>
      <c r="AA271" s="197"/>
      <c r="AB271" s="197"/>
      <c r="AC271" s="197"/>
      <c r="AD271" s="197"/>
      <c r="AE271" s="197"/>
      <c r="AF271" s="197"/>
      <c r="AG271" s="197"/>
      <c r="AH271" s="197"/>
      <c r="AI271" s="197"/>
      <c r="AJ271" s="197"/>
      <c r="AK271" s="197"/>
      <c r="AL271" s="197"/>
      <c r="AM271" s="197"/>
      <c r="AN271" s="198"/>
    </row>
    <row r="272" ht="19.9" customHeight="1" spans="1:40">
      <c r="A272" s="165"/>
      <c r="B272" s="194" t="s">
        <v>22</v>
      </c>
      <c r="C272" s="194" t="s">
        <v>22</v>
      </c>
      <c r="D272" s="195"/>
      <c r="E272" s="196" t="s">
        <v>201</v>
      </c>
      <c r="F272" s="197">
        <v>0.8</v>
      </c>
      <c r="G272" s="197">
        <v>0.8</v>
      </c>
      <c r="H272" s="197">
        <v>0.8</v>
      </c>
      <c r="I272" s="197">
        <v>0.8</v>
      </c>
      <c r="J272" s="197"/>
      <c r="K272" s="197"/>
      <c r="L272" s="197"/>
      <c r="M272" s="197"/>
      <c r="N272" s="197"/>
      <c r="O272" s="197"/>
      <c r="P272" s="197"/>
      <c r="Q272" s="197"/>
      <c r="R272" s="197"/>
      <c r="S272" s="197"/>
      <c r="T272" s="197"/>
      <c r="U272" s="197"/>
      <c r="V272" s="197"/>
      <c r="W272" s="197"/>
      <c r="X272" s="197"/>
      <c r="Y272" s="197"/>
      <c r="Z272" s="197"/>
      <c r="AA272" s="197"/>
      <c r="AB272" s="197"/>
      <c r="AC272" s="197"/>
      <c r="AD272" s="197"/>
      <c r="AE272" s="197"/>
      <c r="AF272" s="197"/>
      <c r="AG272" s="197"/>
      <c r="AH272" s="197"/>
      <c r="AI272" s="197"/>
      <c r="AJ272" s="197"/>
      <c r="AK272" s="197"/>
      <c r="AL272" s="197"/>
      <c r="AM272" s="197"/>
      <c r="AN272" s="198"/>
    </row>
    <row r="273" ht="19.9" customHeight="1" spans="2:40">
      <c r="B273" s="194" t="s">
        <v>22</v>
      </c>
      <c r="C273" s="194" t="s">
        <v>22</v>
      </c>
      <c r="D273" s="195"/>
      <c r="E273" s="196" t="s">
        <v>200</v>
      </c>
      <c r="F273" s="197">
        <v>1.7</v>
      </c>
      <c r="G273" s="197">
        <v>1.7</v>
      </c>
      <c r="H273" s="197">
        <v>1.7</v>
      </c>
      <c r="I273" s="197">
        <v>0.9</v>
      </c>
      <c r="J273" s="197">
        <v>0.8</v>
      </c>
      <c r="K273" s="197"/>
      <c r="L273" s="197"/>
      <c r="M273" s="197"/>
      <c r="N273" s="197"/>
      <c r="O273" s="197"/>
      <c r="P273" s="197"/>
      <c r="Q273" s="197"/>
      <c r="R273" s="197"/>
      <c r="S273" s="197"/>
      <c r="T273" s="197"/>
      <c r="U273" s="197"/>
      <c r="V273" s="197"/>
      <c r="W273" s="197"/>
      <c r="X273" s="197"/>
      <c r="Y273" s="197"/>
      <c r="Z273" s="197"/>
      <c r="AA273" s="197"/>
      <c r="AB273" s="197"/>
      <c r="AC273" s="197"/>
      <c r="AD273" s="197"/>
      <c r="AE273" s="197"/>
      <c r="AF273" s="197"/>
      <c r="AG273" s="197"/>
      <c r="AH273" s="197"/>
      <c r="AI273" s="197"/>
      <c r="AJ273" s="197"/>
      <c r="AK273" s="197"/>
      <c r="AL273" s="197"/>
      <c r="AM273" s="197"/>
      <c r="AN273" s="198"/>
    </row>
    <row r="274" ht="19.9" customHeight="1" spans="2:40">
      <c r="B274" s="194" t="s">
        <v>22</v>
      </c>
      <c r="C274" s="194" t="s">
        <v>22</v>
      </c>
      <c r="D274" s="195"/>
      <c r="E274" s="196" t="s">
        <v>249</v>
      </c>
      <c r="F274" s="197">
        <v>2.8</v>
      </c>
      <c r="G274" s="197">
        <v>2.8</v>
      </c>
      <c r="H274" s="197">
        <v>2.8</v>
      </c>
      <c r="I274" s="197">
        <v>0.8</v>
      </c>
      <c r="J274" s="197">
        <v>2</v>
      </c>
      <c r="K274" s="197"/>
      <c r="L274" s="197"/>
      <c r="M274" s="197"/>
      <c r="N274" s="197"/>
      <c r="O274" s="197"/>
      <c r="P274" s="197"/>
      <c r="Q274" s="197"/>
      <c r="R274" s="197"/>
      <c r="S274" s="197"/>
      <c r="T274" s="197"/>
      <c r="U274" s="197"/>
      <c r="V274" s="197"/>
      <c r="W274" s="197"/>
      <c r="X274" s="197"/>
      <c r="Y274" s="197"/>
      <c r="Z274" s="197"/>
      <c r="AA274" s="197"/>
      <c r="AB274" s="197"/>
      <c r="AC274" s="197"/>
      <c r="AD274" s="197"/>
      <c r="AE274" s="197"/>
      <c r="AF274" s="197"/>
      <c r="AG274" s="197"/>
      <c r="AH274" s="197"/>
      <c r="AI274" s="197"/>
      <c r="AJ274" s="197"/>
      <c r="AK274" s="197"/>
      <c r="AL274" s="197"/>
      <c r="AM274" s="197"/>
      <c r="AN274" s="198"/>
    </row>
    <row r="275" ht="19.9" customHeight="1" spans="2:40">
      <c r="B275" s="194" t="s">
        <v>22</v>
      </c>
      <c r="C275" s="194" t="s">
        <v>22</v>
      </c>
      <c r="D275" s="195"/>
      <c r="E275" s="196" t="s">
        <v>198</v>
      </c>
      <c r="F275" s="197">
        <v>1.7</v>
      </c>
      <c r="G275" s="197">
        <v>1.7</v>
      </c>
      <c r="H275" s="197">
        <v>1.7</v>
      </c>
      <c r="I275" s="197">
        <v>1.4</v>
      </c>
      <c r="J275" s="197">
        <v>0.3</v>
      </c>
      <c r="K275" s="197"/>
      <c r="L275" s="197"/>
      <c r="M275" s="197"/>
      <c r="N275" s="197"/>
      <c r="O275" s="197"/>
      <c r="P275" s="197"/>
      <c r="Q275" s="197"/>
      <c r="R275" s="197"/>
      <c r="S275" s="197"/>
      <c r="T275" s="197"/>
      <c r="U275" s="197"/>
      <c r="V275" s="197"/>
      <c r="W275" s="197"/>
      <c r="X275" s="197"/>
      <c r="Y275" s="197"/>
      <c r="Z275" s="197"/>
      <c r="AA275" s="197"/>
      <c r="AB275" s="197"/>
      <c r="AC275" s="197"/>
      <c r="AD275" s="197"/>
      <c r="AE275" s="197"/>
      <c r="AF275" s="197"/>
      <c r="AG275" s="197"/>
      <c r="AH275" s="197"/>
      <c r="AI275" s="197"/>
      <c r="AJ275" s="197"/>
      <c r="AK275" s="197"/>
      <c r="AL275" s="197"/>
      <c r="AM275" s="197"/>
      <c r="AN275" s="198"/>
    </row>
    <row r="276" ht="19.9" customHeight="1" spans="2:40">
      <c r="B276" s="194" t="s">
        <v>22</v>
      </c>
      <c r="C276" s="194" t="s">
        <v>22</v>
      </c>
      <c r="D276" s="195"/>
      <c r="E276" s="196" t="s">
        <v>247</v>
      </c>
      <c r="F276" s="197">
        <v>0.2</v>
      </c>
      <c r="G276" s="197">
        <v>0.2</v>
      </c>
      <c r="H276" s="197">
        <v>0.2</v>
      </c>
      <c r="I276" s="197">
        <v>0.2</v>
      </c>
      <c r="J276" s="197"/>
      <c r="K276" s="197"/>
      <c r="L276" s="197"/>
      <c r="M276" s="197"/>
      <c r="N276" s="197"/>
      <c r="O276" s="197"/>
      <c r="P276" s="197"/>
      <c r="Q276" s="197"/>
      <c r="R276" s="197"/>
      <c r="S276" s="197"/>
      <c r="T276" s="197"/>
      <c r="U276" s="197"/>
      <c r="V276" s="197"/>
      <c r="W276" s="197"/>
      <c r="X276" s="197"/>
      <c r="Y276" s="197"/>
      <c r="Z276" s="197"/>
      <c r="AA276" s="197"/>
      <c r="AB276" s="197"/>
      <c r="AC276" s="197"/>
      <c r="AD276" s="197"/>
      <c r="AE276" s="197"/>
      <c r="AF276" s="197"/>
      <c r="AG276" s="197"/>
      <c r="AH276" s="197"/>
      <c r="AI276" s="197"/>
      <c r="AJ276" s="197"/>
      <c r="AK276" s="197"/>
      <c r="AL276" s="197"/>
      <c r="AM276" s="197"/>
      <c r="AN276" s="198"/>
    </row>
    <row r="277" ht="19.9" customHeight="1" spans="2:40">
      <c r="B277" s="194" t="s">
        <v>22</v>
      </c>
      <c r="C277" s="194" t="s">
        <v>22</v>
      </c>
      <c r="D277" s="195"/>
      <c r="E277" s="196" t="s">
        <v>211</v>
      </c>
      <c r="F277" s="197">
        <v>0.34</v>
      </c>
      <c r="G277" s="197">
        <v>0.34</v>
      </c>
      <c r="H277" s="197">
        <v>0.34</v>
      </c>
      <c r="I277" s="197">
        <v>0.34</v>
      </c>
      <c r="J277" s="197"/>
      <c r="K277" s="197"/>
      <c r="L277" s="197"/>
      <c r="M277" s="197"/>
      <c r="N277" s="197"/>
      <c r="O277" s="197"/>
      <c r="P277" s="197"/>
      <c r="Q277" s="197"/>
      <c r="R277" s="197"/>
      <c r="S277" s="197"/>
      <c r="T277" s="197"/>
      <c r="U277" s="197"/>
      <c r="V277" s="197"/>
      <c r="W277" s="197"/>
      <c r="X277" s="197"/>
      <c r="Y277" s="197"/>
      <c r="Z277" s="197"/>
      <c r="AA277" s="197"/>
      <c r="AB277" s="197"/>
      <c r="AC277" s="197"/>
      <c r="AD277" s="197"/>
      <c r="AE277" s="197"/>
      <c r="AF277" s="197"/>
      <c r="AG277" s="197"/>
      <c r="AH277" s="197"/>
      <c r="AI277" s="197"/>
      <c r="AJ277" s="197"/>
      <c r="AK277" s="197"/>
      <c r="AL277" s="197"/>
      <c r="AM277" s="197"/>
      <c r="AN277" s="198"/>
    </row>
    <row r="278" ht="19.9" customHeight="1" spans="2:40">
      <c r="B278" s="194" t="s">
        <v>22</v>
      </c>
      <c r="C278" s="194" t="s">
        <v>22</v>
      </c>
      <c r="D278" s="195"/>
      <c r="E278" s="196" t="s">
        <v>214</v>
      </c>
      <c r="F278" s="197">
        <v>0.4</v>
      </c>
      <c r="G278" s="197">
        <v>0.4</v>
      </c>
      <c r="H278" s="197">
        <v>0.4</v>
      </c>
      <c r="I278" s="197">
        <v>0.4</v>
      </c>
      <c r="J278" s="197"/>
      <c r="K278" s="197"/>
      <c r="L278" s="197"/>
      <c r="M278" s="197"/>
      <c r="N278" s="197"/>
      <c r="O278" s="197"/>
      <c r="P278" s="197"/>
      <c r="Q278" s="197"/>
      <c r="R278" s="197"/>
      <c r="S278" s="197"/>
      <c r="T278" s="197"/>
      <c r="U278" s="197"/>
      <c r="V278" s="197"/>
      <c r="W278" s="197"/>
      <c r="X278" s="197"/>
      <c r="Y278" s="197"/>
      <c r="Z278" s="197"/>
      <c r="AA278" s="197"/>
      <c r="AB278" s="197"/>
      <c r="AC278" s="197"/>
      <c r="AD278" s="197"/>
      <c r="AE278" s="197"/>
      <c r="AF278" s="197"/>
      <c r="AG278" s="197"/>
      <c r="AH278" s="197"/>
      <c r="AI278" s="197"/>
      <c r="AJ278" s="197"/>
      <c r="AK278" s="197"/>
      <c r="AL278" s="197"/>
      <c r="AM278" s="197"/>
      <c r="AN278" s="198"/>
    </row>
    <row r="279" ht="19.9" customHeight="1" spans="2:40">
      <c r="B279" s="194" t="s">
        <v>22</v>
      </c>
      <c r="C279" s="194" t="s">
        <v>22</v>
      </c>
      <c r="D279" s="195"/>
      <c r="E279" s="196" t="s">
        <v>202</v>
      </c>
      <c r="F279" s="197">
        <v>0.06</v>
      </c>
      <c r="G279" s="197">
        <v>0.06</v>
      </c>
      <c r="H279" s="197">
        <v>0.06</v>
      </c>
      <c r="I279" s="197">
        <v>0.06</v>
      </c>
      <c r="J279" s="197"/>
      <c r="K279" s="197"/>
      <c r="L279" s="197"/>
      <c r="M279" s="197"/>
      <c r="N279" s="197"/>
      <c r="O279" s="197"/>
      <c r="P279" s="197"/>
      <c r="Q279" s="197"/>
      <c r="R279" s="197"/>
      <c r="S279" s="197"/>
      <c r="T279" s="197"/>
      <c r="U279" s="197"/>
      <c r="V279" s="197"/>
      <c r="W279" s="197"/>
      <c r="X279" s="197"/>
      <c r="Y279" s="197"/>
      <c r="Z279" s="197"/>
      <c r="AA279" s="197"/>
      <c r="AB279" s="197"/>
      <c r="AC279" s="197"/>
      <c r="AD279" s="197"/>
      <c r="AE279" s="197"/>
      <c r="AF279" s="197"/>
      <c r="AG279" s="197"/>
      <c r="AH279" s="197"/>
      <c r="AI279" s="197"/>
      <c r="AJ279" s="197"/>
      <c r="AK279" s="197"/>
      <c r="AL279" s="197"/>
      <c r="AM279" s="197"/>
      <c r="AN279" s="198"/>
    </row>
    <row r="280" ht="19.9" customHeight="1" spans="2:40">
      <c r="B280" s="194" t="s">
        <v>22</v>
      </c>
      <c r="C280" s="194" t="s">
        <v>22</v>
      </c>
      <c r="D280" s="195"/>
      <c r="E280" s="196" t="s">
        <v>203</v>
      </c>
      <c r="F280" s="197">
        <v>3.42</v>
      </c>
      <c r="G280" s="197">
        <v>3.42</v>
      </c>
      <c r="H280" s="197">
        <v>3.42</v>
      </c>
      <c r="I280" s="197">
        <v>0.42</v>
      </c>
      <c r="J280" s="197">
        <v>3</v>
      </c>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197"/>
      <c r="AG280" s="197"/>
      <c r="AH280" s="197"/>
      <c r="AI280" s="197"/>
      <c r="AJ280" s="197"/>
      <c r="AK280" s="197"/>
      <c r="AL280" s="197"/>
      <c r="AM280" s="197"/>
      <c r="AN280" s="198"/>
    </row>
    <row r="281" ht="19.9" customHeight="1" spans="2:40">
      <c r="B281" s="194" t="s">
        <v>22</v>
      </c>
      <c r="C281" s="194" t="s">
        <v>22</v>
      </c>
      <c r="D281" s="195"/>
      <c r="E281" s="196" t="s">
        <v>192</v>
      </c>
      <c r="F281" s="197">
        <v>2.19</v>
      </c>
      <c r="G281" s="197">
        <v>2.19</v>
      </c>
      <c r="H281" s="197">
        <v>2.19</v>
      </c>
      <c r="I281" s="197">
        <v>1.69</v>
      </c>
      <c r="J281" s="197">
        <v>0.5</v>
      </c>
      <c r="K281" s="197"/>
      <c r="L281" s="197"/>
      <c r="M281" s="197"/>
      <c r="N281" s="197"/>
      <c r="O281" s="197"/>
      <c r="P281" s="197"/>
      <c r="Q281" s="197"/>
      <c r="R281" s="197"/>
      <c r="S281" s="197"/>
      <c r="T281" s="197"/>
      <c r="U281" s="197"/>
      <c r="V281" s="197"/>
      <c r="W281" s="197"/>
      <c r="X281" s="197"/>
      <c r="Y281" s="197"/>
      <c r="Z281" s="197"/>
      <c r="AA281" s="197"/>
      <c r="AB281" s="197"/>
      <c r="AC281" s="197"/>
      <c r="AD281" s="197"/>
      <c r="AE281" s="197"/>
      <c r="AF281" s="197"/>
      <c r="AG281" s="197"/>
      <c r="AH281" s="197"/>
      <c r="AI281" s="197"/>
      <c r="AJ281" s="197"/>
      <c r="AK281" s="197"/>
      <c r="AL281" s="197"/>
      <c r="AM281" s="197"/>
      <c r="AN281" s="198"/>
    </row>
    <row r="282" ht="19.9" customHeight="1" spans="1:40">
      <c r="A282" s="165"/>
      <c r="B282" s="194" t="s">
        <v>193</v>
      </c>
      <c r="C282" s="194" t="s">
        <v>194</v>
      </c>
      <c r="D282" s="195" t="s">
        <v>82</v>
      </c>
      <c r="E282" s="196" t="s">
        <v>195</v>
      </c>
      <c r="F282" s="197">
        <v>0.98</v>
      </c>
      <c r="G282" s="197">
        <v>0.98</v>
      </c>
      <c r="H282" s="197">
        <v>0.98</v>
      </c>
      <c r="I282" s="197">
        <v>0.48</v>
      </c>
      <c r="J282" s="197">
        <v>0.5</v>
      </c>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8"/>
    </row>
    <row r="283" ht="19.9" customHeight="1" spans="1:40">
      <c r="A283" s="165"/>
      <c r="B283" s="194" t="s">
        <v>193</v>
      </c>
      <c r="C283" s="194" t="s">
        <v>194</v>
      </c>
      <c r="D283" s="195" t="s">
        <v>82</v>
      </c>
      <c r="E283" s="196" t="s">
        <v>196</v>
      </c>
      <c r="F283" s="197">
        <v>1.21</v>
      </c>
      <c r="G283" s="197">
        <v>1.21</v>
      </c>
      <c r="H283" s="197">
        <v>1.21</v>
      </c>
      <c r="I283" s="197">
        <v>1.21</v>
      </c>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c r="AN283" s="198"/>
    </row>
    <row r="284" ht="19.9" customHeight="1" spans="2:40">
      <c r="B284" s="194" t="s">
        <v>22</v>
      </c>
      <c r="C284" s="194" t="s">
        <v>22</v>
      </c>
      <c r="D284" s="195"/>
      <c r="E284" s="196" t="s">
        <v>199</v>
      </c>
      <c r="F284" s="197">
        <v>3</v>
      </c>
      <c r="G284" s="197">
        <v>3</v>
      </c>
      <c r="H284" s="197">
        <v>3</v>
      </c>
      <c r="I284" s="197">
        <v>0.8</v>
      </c>
      <c r="J284" s="197">
        <v>2.2</v>
      </c>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c r="AN284" s="198"/>
    </row>
    <row r="285" ht="19.9" customHeight="1" spans="2:40">
      <c r="B285" s="194" t="s">
        <v>22</v>
      </c>
      <c r="C285" s="194" t="s">
        <v>22</v>
      </c>
      <c r="D285" s="195"/>
      <c r="E285" s="196" t="s">
        <v>208</v>
      </c>
      <c r="F285" s="197">
        <v>0.8</v>
      </c>
      <c r="G285" s="197">
        <v>0.8</v>
      </c>
      <c r="H285" s="197">
        <v>0.8</v>
      </c>
      <c r="I285" s="197">
        <v>0.8</v>
      </c>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7"/>
      <c r="AJ285" s="197"/>
      <c r="AK285" s="197"/>
      <c r="AL285" s="197"/>
      <c r="AM285" s="197"/>
      <c r="AN285" s="198"/>
    </row>
    <row r="286" ht="19.9" customHeight="1" spans="2:40">
      <c r="B286" s="194" t="s">
        <v>22</v>
      </c>
      <c r="C286" s="194" t="s">
        <v>22</v>
      </c>
      <c r="D286" s="195"/>
      <c r="E286" s="196" t="s">
        <v>191</v>
      </c>
      <c r="F286" s="197">
        <v>0.5</v>
      </c>
      <c r="G286" s="197">
        <v>0.5</v>
      </c>
      <c r="H286" s="197">
        <v>0.5</v>
      </c>
      <c r="I286" s="197">
        <v>0.5</v>
      </c>
      <c r="J286" s="197"/>
      <c r="K286" s="197"/>
      <c r="L286" s="197"/>
      <c r="M286" s="197"/>
      <c r="N286" s="197"/>
      <c r="O286" s="197"/>
      <c r="P286" s="197"/>
      <c r="Q286" s="197"/>
      <c r="R286" s="197"/>
      <c r="S286" s="197"/>
      <c r="T286" s="197"/>
      <c r="U286" s="197"/>
      <c r="V286" s="197"/>
      <c r="W286" s="197"/>
      <c r="X286" s="197"/>
      <c r="Y286" s="197"/>
      <c r="Z286" s="197"/>
      <c r="AA286" s="197"/>
      <c r="AB286" s="197"/>
      <c r="AC286" s="197"/>
      <c r="AD286" s="197"/>
      <c r="AE286" s="197"/>
      <c r="AF286" s="197"/>
      <c r="AG286" s="197"/>
      <c r="AH286" s="197"/>
      <c r="AI286" s="197"/>
      <c r="AJ286" s="197"/>
      <c r="AK286" s="197"/>
      <c r="AL286" s="197"/>
      <c r="AM286" s="197"/>
      <c r="AN286" s="198"/>
    </row>
    <row r="287" ht="19.9" customHeight="1" spans="2:40">
      <c r="B287" s="194" t="s">
        <v>22</v>
      </c>
      <c r="C287" s="194" t="s">
        <v>22</v>
      </c>
      <c r="D287" s="195"/>
      <c r="E287" s="196" t="s">
        <v>206</v>
      </c>
      <c r="F287" s="197">
        <v>1.7</v>
      </c>
      <c r="G287" s="197">
        <v>1.7</v>
      </c>
      <c r="H287" s="197">
        <v>1.7</v>
      </c>
      <c r="I287" s="197">
        <v>0.5</v>
      </c>
      <c r="J287" s="197">
        <v>1.2</v>
      </c>
      <c r="K287" s="197"/>
      <c r="L287" s="197"/>
      <c r="M287" s="197"/>
      <c r="N287" s="197"/>
      <c r="O287" s="197"/>
      <c r="P287" s="197"/>
      <c r="Q287" s="197"/>
      <c r="R287" s="197"/>
      <c r="S287" s="197"/>
      <c r="T287" s="197"/>
      <c r="U287" s="197"/>
      <c r="V287" s="197"/>
      <c r="W287" s="197"/>
      <c r="X287" s="197"/>
      <c r="Y287" s="197"/>
      <c r="Z287" s="197"/>
      <c r="AA287" s="197"/>
      <c r="AB287" s="197"/>
      <c r="AC287" s="197"/>
      <c r="AD287" s="197"/>
      <c r="AE287" s="197"/>
      <c r="AF287" s="197"/>
      <c r="AG287" s="197"/>
      <c r="AH287" s="197"/>
      <c r="AI287" s="197"/>
      <c r="AJ287" s="197"/>
      <c r="AK287" s="197"/>
      <c r="AL287" s="197"/>
      <c r="AM287" s="197"/>
      <c r="AN287" s="198"/>
    </row>
    <row r="288" ht="19.9" customHeight="1" spans="2:40">
      <c r="B288" s="194" t="s">
        <v>22</v>
      </c>
      <c r="C288" s="194" t="s">
        <v>22</v>
      </c>
      <c r="D288" s="195"/>
      <c r="E288" s="196" t="s">
        <v>213</v>
      </c>
      <c r="F288" s="197">
        <v>1.2</v>
      </c>
      <c r="G288" s="197">
        <v>1.2</v>
      </c>
      <c r="H288" s="197">
        <v>1.2</v>
      </c>
      <c r="I288" s="197">
        <v>1.2</v>
      </c>
      <c r="J288" s="197"/>
      <c r="K288" s="197"/>
      <c r="L288" s="197"/>
      <c r="M288" s="197"/>
      <c r="N288" s="197"/>
      <c r="O288" s="197"/>
      <c r="P288" s="197"/>
      <c r="Q288" s="197"/>
      <c r="R288" s="197"/>
      <c r="S288" s="197"/>
      <c r="T288" s="197"/>
      <c r="U288" s="197"/>
      <c r="V288" s="197"/>
      <c r="W288" s="197"/>
      <c r="X288" s="197"/>
      <c r="Y288" s="197"/>
      <c r="Z288" s="197"/>
      <c r="AA288" s="197"/>
      <c r="AB288" s="197"/>
      <c r="AC288" s="197"/>
      <c r="AD288" s="197"/>
      <c r="AE288" s="197"/>
      <c r="AF288" s="197"/>
      <c r="AG288" s="197"/>
      <c r="AH288" s="197"/>
      <c r="AI288" s="197"/>
      <c r="AJ288" s="197"/>
      <c r="AK288" s="197"/>
      <c r="AL288" s="197"/>
      <c r="AM288" s="197"/>
      <c r="AN288" s="198"/>
    </row>
    <row r="289" ht="19.9" customHeight="1" spans="2:40">
      <c r="B289" s="194" t="s">
        <v>22</v>
      </c>
      <c r="C289" s="194" t="s">
        <v>22</v>
      </c>
      <c r="D289" s="195"/>
      <c r="E289" s="196" t="s">
        <v>209</v>
      </c>
      <c r="F289" s="197">
        <v>1.1</v>
      </c>
      <c r="G289" s="197">
        <v>1.1</v>
      </c>
      <c r="H289" s="197">
        <v>1.1</v>
      </c>
      <c r="I289" s="197">
        <v>1.1</v>
      </c>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c r="AG289" s="197"/>
      <c r="AH289" s="197"/>
      <c r="AI289" s="197"/>
      <c r="AJ289" s="197"/>
      <c r="AK289" s="197"/>
      <c r="AL289" s="197"/>
      <c r="AM289" s="197"/>
      <c r="AN289" s="198"/>
    </row>
    <row r="290" ht="19.9" customHeight="1" spans="2:40">
      <c r="B290" s="194" t="s">
        <v>22</v>
      </c>
      <c r="C290" s="194" t="s">
        <v>22</v>
      </c>
      <c r="D290" s="195"/>
      <c r="E290" s="196" t="s">
        <v>207</v>
      </c>
      <c r="F290" s="197">
        <v>0.73</v>
      </c>
      <c r="G290" s="197">
        <v>0.73</v>
      </c>
      <c r="H290" s="197">
        <v>0.73</v>
      </c>
      <c r="I290" s="197">
        <v>0.73</v>
      </c>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7"/>
      <c r="AJ290" s="197"/>
      <c r="AK290" s="197"/>
      <c r="AL290" s="197"/>
      <c r="AM290" s="197"/>
      <c r="AN290" s="198"/>
    </row>
    <row r="291" ht="19.9" customHeight="1" spans="2:40">
      <c r="B291" s="194" t="s">
        <v>22</v>
      </c>
      <c r="C291" s="194" t="s">
        <v>22</v>
      </c>
      <c r="D291" s="195"/>
      <c r="E291" s="196" t="s">
        <v>215</v>
      </c>
      <c r="F291" s="197">
        <v>124.25</v>
      </c>
      <c r="G291" s="197">
        <v>124.25</v>
      </c>
      <c r="H291" s="197">
        <v>124.25</v>
      </c>
      <c r="I291" s="197">
        <v>118.65</v>
      </c>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c r="AN291" s="198"/>
    </row>
    <row r="292" ht="19.9" customHeight="1" spans="1:40">
      <c r="A292" s="165"/>
      <c r="B292" s="194" t="s">
        <v>22</v>
      </c>
      <c r="C292" s="194" t="s">
        <v>22</v>
      </c>
      <c r="D292" s="195"/>
      <c r="E292" s="196" t="s">
        <v>223</v>
      </c>
      <c r="F292" s="197">
        <v>12.06</v>
      </c>
      <c r="G292" s="197">
        <v>12.06</v>
      </c>
      <c r="H292" s="197">
        <v>12.06</v>
      </c>
      <c r="I292" s="197">
        <v>12.06</v>
      </c>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8"/>
    </row>
    <row r="293" ht="19.9" customHeight="1" spans="2:40">
      <c r="B293" s="194" t="s">
        <v>22</v>
      </c>
      <c r="C293" s="194" t="s">
        <v>22</v>
      </c>
      <c r="D293" s="195"/>
      <c r="E293" s="196" t="s">
        <v>229</v>
      </c>
      <c r="F293" s="197">
        <v>13.88</v>
      </c>
      <c r="G293" s="197">
        <v>13.88</v>
      </c>
      <c r="H293" s="197">
        <v>13.88</v>
      </c>
      <c r="I293" s="197">
        <v>13.88</v>
      </c>
      <c r="J293" s="197"/>
      <c r="K293" s="197"/>
      <c r="L293" s="197"/>
      <c r="M293" s="197"/>
      <c r="N293" s="197"/>
      <c r="O293" s="197"/>
      <c r="P293" s="197"/>
      <c r="Q293" s="197"/>
      <c r="R293" s="197"/>
      <c r="S293" s="197"/>
      <c r="T293" s="197"/>
      <c r="U293" s="197"/>
      <c r="V293" s="197"/>
      <c r="W293" s="197"/>
      <c r="X293" s="197"/>
      <c r="Y293" s="197"/>
      <c r="Z293" s="197"/>
      <c r="AA293" s="197"/>
      <c r="AB293" s="197"/>
      <c r="AC293" s="197"/>
      <c r="AD293" s="197"/>
      <c r="AE293" s="197"/>
      <c r="AF293" s="197"/>
      <c r="AG293" s="197"/>
      <c r="AH293" s="197"/>
      <c r="AI293" s="197"/>
      <c r="AJ293" s="197"/>
      <c r="AK293" s="197"/>
      <c r="AL293" s="197"/>
      <c r="AM293" s="197"/>
      <c r="AN293" s="198"/>
    </row>
    <row r="294" ht="19.9" customHeight="1" spans="2:40">
      <c r="B294" s="194" t="s">
        <v>22</v>
      </c>
      <c r="C294" s="194" t="s">
        <v>22</v>
      </c>
      <c r="D294" s="195"/>
      <c r="E294" s="196" t="s">
        <v>231</v>
      </c>
      <c r="F294" s="197">
        <v>36.45</v>
      </c>
      <c r="G294" s="197">
        <v>36.45</v>
      </c>
      <c r="H294" s="197">
        <v>36.45</v>
      </c>
      <c r="I294" s="197">
        <v>36.45</v>
      </c>
      <c r="J294" s="197"/>
      <c r="K294" s="197"/>
      <c r="L294" s="197"/>
      <c r="M294" s="197"/>
      <c r="N294" s="197"/>
      <c r="O294" s="197"/>
      <c r="P294" s="197"/>
      <c r="Q294" s="197"/>
      <c r="R294" s="197"/>
      <c r="S294" s="197"/>
      <c r="T294" s="197"/>
      <c r="U294" s="197"/>
      <c r="V294" s="197"/>
      <c r="W294" s="197"/>
      <c r="X294" s="197"/>
      <c r="Y294" s="197"/>
      <c r="Z294" s="197"/>
      <c r="AA294" s="197"/>
      <c r="AB294" s="197"/>
      <c r="AC294" s="197"/>
      <c r="AD294" s="197"/>
      <c r="AE294" s="197"/>
      <c r="AF294" s="197"/>
      <c r="AG294" s="197"/>
      <c r="AH294" s="197"/>
      <c r="AI294" s="197"/>
      <c r="AJ294" s="197"/>
      <c r="AK294" s="197"/>
      <c r="AL294" s="197"/>
      <c r="AM294" s="197"/>
      <c r="AN294" s="198"/>
    </row>
    <row r="295" ht="19.9" customHeight="1" spans="1:40">
      <c r="A295" s="165"/>
      <c r="B295" s="194" t="s">
        <v>217</v>
      </c>
      <c r="C295" s="194" t="s">
        <v>232</v>
      </c>
      <c r="D295" s="195" t="s">
        <v>82</v>
      </c>
      <c r="E295" s="196" t="s">
        <v>234</v>
      </c>
      <c r="F295" s="197">
        <v>0.43</v>
      </c>
      <c r="G295" s="197">
        <v>0.43</v>
      </c>
      <c r="H295" s="197">
        <v>0.43</v>
      </c>
      <c r="I295" s="197">
        <v>0.43</v>
      </c>
      <c r="J295" s="197"/>
      <c r="K295" s="197"/>
      <c r="L295" s="197"/>
      <c r="M295" s="197"/>
      <c r="N295" s="197"/>
      <c r="O295" s="197"/>
      <c r="P295" s="197"/>
      <c r="Q295" s="197"/>
      <c r="R295" s="197"/>
      <c r="S295" s="197"/>
      <c r="T295" s="197"/>
      <c r="U295" s="197"/>
      <c r="V295" s="197"/>
      <c r="W295" s="197"/>
      <c r="X295" s="197"/>
      <c r="Y295" s="197"/>
      <c r="Z295" s="197"/>
      <c r="AA295" s="197"/>
      <c r="AB295" s="197"/>
      <c r="AC295" s="197"/>
      <c r="AD295" s="197"/>
      <c r="AE295" s="197"/>
      <c r="AF295" s="197"/>
      <c r="AG295" s="197"/>
      <c r="AH295" s="197"/>
      <c r="AI295" s="197"/>
      <c r="AJ295" s="197"/>
      <c r="AK295" s="197"/>
      <c r="AL295" s="197"/>
      <c r="AM295" s="197"/>
      <c r="AN295" s="198"/>
    </row>
    <row r="296" ht="19.9" customHeight="1" spans="1:40">
      <c r="A296" s="165"/>
      <c r="B296" s="194" t="s">
        <v>217</v>
      </c>
      <c r="C296" s="194" t="s">
        <v>232</v>
      </c>
      <c r="D296" s="195" t="s">
        <v>82</v>
      </c>
      <c r="E296" s="196" t="s">
        <v>233</v>
      </c>
      <c r="F296" s="197">
        <v>36.02</v>
      </c>
      <c r="G296" s="197">
        <v>36.02</v>
      </c>
      <c r="H296" s="197">
        <v>36.02</v>
      </c>
      <c r="I296" s="197">
        <v>36.02</v>
      </c>
      <c r="J296" s="197"/>
      <c r="K296" s="197"/>
      <c r="L296" s="197"/>
      <c r="M296" s="197"/>
      <c r="N296" s="197"/>
      <c r="O296" s="197"/>
      <c r="P296" s="197"/>
      <c r="Q296" s="197"/>
      <c r="R296" s="197"/>
      <c r="S296" s="197"/>
      <c r="T296" s="197"/>
      <c r="U296" s="197"/>
      <c r="V296" s="197"/>
      <c r="W296" s="197"/>
      <c r="X296" s="197"/>
      <c r="Y296" s="197"/>
      <c r="Z296" s="197"/>
      <c r="AA296" s="197"/>
      <c r="AB296" s="197"/>
      <c r="AC296" s="197"/>
      <c r="AD296" s="197"/>
      <c r="AE296" s="197"/>
      <c r="AF296" s="197"/>
      <c r="AG296" s="197"/>
      <c r="AH296" s="197"/>
      <c r="AI296" s="197"/>
      <c r="AJ296" s="197"/>
      <c r="AK296" s="197"/>
      <c r="AL296" s="197"/>
      <c r="AM296" s="197"/>
      <c r="AN296" s="198"/>
    </row>
    <row r="297" ht="19.9" customHeight="1" spans="2:40">
      <c r="B297" s="194" t="s">
        <v>22</v>
      </c>
      <c r="C297" s="194" t="s">
        <v>22</v>
      </c>
      <c r="D297" s="195"/>
      <c r="E297" s="196" t="s">
        <v>225</v>
      </c>
      <c r="F297" s="197">
        <v>0.67</v>
      </c>
      <c r="G297" s="197">
        <v>0.67</v>
      </c>
      <c r="H297" s="197">
        <v>0.67</v>
      </c>
      <c r="I297" s="197">
        <v>0.67</v>
      </c>
      <c r="J297" s="197"/>
      <c r="K297" s="197"/>
      <c r="L297" s="197"/>
      <c r="M297" s="197"/>
      <c r="N297" s="197"/>
      <c r="O297" s="197"/>
      <c r="P297" s="197"/>
      <c r="Q297" s="197"/>
      <c r="R297" s="197"/>
      <c r="S297" s="197"/>
      <c r="T297" s="197"/>
      <c r="U297" s="197"/>
      <c r="V297" s="197"/>
      <c r="W297" s="197"/>
      <c r="X297" s="197"/>
      <c r="Y297" s="197"/>
      <c r="Z297" s="197"/>
      <c r="AA297" s="197"/>
      <c r="AB297" s="197"/>
      <c r="AC297" s="197"/>
      <c r="AD297" s="197"/>
      <c r="AE297" s="197"/>
      <c r="AF297" s="197"/>
      <c r="AG297" s="197"/>
      <c r="AH297" s="197"/>
      <c r="AI297" s="197"/>
      <c r="AJ297" s="197"/>
      <c r="AK297" s="197"/>
      <c r="AL297" s="197"/>
      <c r="AM297" s="197"/>
      <c r="AN297" s="198"/>
    </row>
    <row r="298" ht="19.9" customHeight="1" spans="1:40">
      <c r="A298" s="165"/>
      <c r="B298" s="194" t="s">
        <v>217</v>
      </c>
      <c r="C298" s="194" t="s">
        <v>226</v>
      </c>
      <c r="D298" s="195" t="s">
        <v>82</v>
      </c>
      <c r="E298" s="196" t="s">
        <v>227</v>
      </c>
      <c r="F298" s="197">
        <v>0.3</v>
      </c>
      <c r="G298" s="197">
        <v>0.3</v>
      </c>
      <c r="H298" s="197">
        <v>0.3</v>
      </c>
      <c r="I298" s="197">
        <v>0.3</v>
      </c>
      <c r="J298" s="197"/>
      <c r="K298" s="197"/>
      <c r="L298" s="197"/>
      <c r="M298" s="197"/>
      <c r="N298" s="197"/>
      <c r="O298" s="197"/>
      <c r="P298" s="197"/>
      <c r="Q298" s="197"/>
      <c r="R298" s="197"/>
      <c r="S298" s="197"/>
      <c r="T298" s="197"/>
      <c r="U298" s="197"/>
      <c r="V298" s="197"/>
      <c r="W298" s="197"/>
      <c r="X298" s="197"/>
      <c r="Y298" s="197"/>
      <c r="Z298" s="197"/>
      <c r="AA298" s="197"/>
      <c r="AB298" s="197"/>
      <c r="AC298" s="197"/>
      <c r="AD298" s="197"/>
      <c r="AE298" s="197"/>
      <c r="AF298" s="197"/>
      <c r="AG298" s="197"/>
      <c r="AH298" s="197"/>
      <c r="AI298" s="197"/>
      <c r="AJ298" s="197"/>
      <c r="AK298" s="197"/>
      <c r="AL298" s="197"/>
      <c r="AM298" s="197"/>
      <c r="AN298" s="198"/>
    </row>
    <row r="299" ht="19.9" customHeight="1" spans="1:40">
      <c r="A299" s="165"/>
      <c r="B299" s="194" t="s">
        <v>217</v>
      </c>
      <c r="C299" s="194" t="s">
        <v>226</v>
      </c>
      <c r="D299" s="195" t="s">
        <v>82</v>
      </c>
      <c r="E299" s="196" t="s">
        <v>228</v>
      </c>
      <c r="F299" s="197">
        <v>0.36</v>
      </c>
      <c r="G299" s="197">
        <v>0.36</v>
      </c>
      <c r="H299" s="197">
        <v>0.36</v>
      </c>
      <c r="I299" s="197">
        <v>0.36</v>
      </c>
      <c r="J299" s="197"/>
      <c r="K299" s="197"/>
      <c r="L299" s="197"/>
      <c r="M299" s="197"/>
      <c r="N299" s="197"/>
      <c r="O299" s="197"/>
      <c r="P299" s="197"/>
      <c r="Q299" s="197"/>
      <c r="R299" s="197"/>
      <c r="S299" s="197"/>
      <c r="T299" s="197"/>
      <c r="U299" s="197"/>
      <c r="V299" s="197"/>
      <c r="W299" s="197"/>
      <c r="X299" s="197"/>
      <c r="Y299" s="197"/>
      <c r="Z299" s="197"/>
      <c r="AA299" s="197"/>
      <c r="AB299" s="197"/>
      <c r="AC299" s="197"/>
      <c r="AD299" s="197"/>
      <c r="AE299" s="197"/>
      <c r="AF299" s="197"/>
      <c r="AG299" s="197"/>
      <c r="AH299" s="197"/>
      <c r="AI299" s="197"/>
      <c r="AJ299" s="197"/>
      <c r="AK299" s="197"/>
      <c r="AL299" s="197"/>
      <c r="AM299" s="197"/>
      <c r="AN299" s="198"/>
    </row>
    <row r="300" ht="19.9" customHeight="1" spans="2:40">
      <c r="B300" s="194" t="s">
        <v>22</v>
      </c>
      <c r="C300" s="194" t="s">
        <v>22</v>
      </c>
      <c r="D300" s="195"/>
      <c r="E300" s="196" t="s">
        <v>235</v>
      </c>
      <c r="F300" s="197">
        <v>4.84</v>
      </c>
      <c r="G300" s="197">
        <v>4.84</v>
      </c>
      <c r="H300" s="197">
        <v>4.84</v>
      </c>
      <c r="I300" s="197">
        <v>4.84</v>
      </c>
      <c r="J300" s="197"/>
      <c r="K300" s="197"/>
      <c r="L300" s="197"/>
      <c r="M300" s="197"/>
      <c r="N300" s="197"/>
      <c r="O300" s="197"/>
      <c r="P300" s="197"/>
      <c r="Q300" s="197"/>
      <c r="R300" s="197"/>
      <c r="S300" s="197"/>
      <c r="T300" s="197"/>
      <c r="U300" s="197"/>
      <c r="V300" s="197"/>
      <c r="W300" s="197"/>
      <c r="X300" s="197"/>
      <c r="Y300" s="197"/>
      <c r="Z300" s="197"/>
      <c r="AA300" s="197"/>
      <c r="AB300" s="197"/>
      <c r="AC300" s="197"/>
      <c r="AD300" s="197"/>
      <c r="AE300" s="197"/>
      <c r="AF300" s="197"/>
      <c r="AG300" s="197"/>
      <c r="AH300" s="197"/>
      <c r="AI300" s="197"/>
      <c r="AJ300" s="197"/>
      <c r="AK300" s="197"/>
      <c r="AL300" s="197"/>
      <c r="AM300" s="197"/>
      <c r="AN300" s="198"/>
    </row>
    <row r="301" ht="19.9" customHeight="1" spans="2:40">
      <c r="B301" s="194" t="s">
        <v>22</v>
      </c>
      <c r="C301" s="194" t="s">
        <v>22</v>
      </c>
      <c r="D301" s="195"/>
      <c r="E301" s="196" t="s">
        <v>224</v>
      </c>
      <c r="F301" s="197">
        <v>0.78</v>
      </c>
      <c r="G301" s="197">
        <v>0.78</v>
      </c>
      <c r="H301" s="197">
        <v>0.78</v>
      </c>
      <c r="I301" s="197">
        <v>0.78</v>
      </c>
      <c r="J301" s="197"/>
      <c r="K301" s="197"/>
      <c r="L301" s="197"/>
      <c r="M301" s="197"/>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197"/>
      <c r="AL301" s="197"/>
      <c r="AM301" s="197"/>
      <c r="AN301" s="198"/>
    </row>
    <row r="302" ht="19.9" customHeight="1" spans="2:40">
      <c r="B302" s="194" t="s">
        <v>22</v>
      </c>
      <c r="C302" s="194" t="s">
        <v>22</v>
      </c>
      <c r="D302" s="195"/>
      <c r="E302" s="196" t="s">
        <v>230</v>
      </c>
      <c r="F302" s="197">
        <v>23.73</v>
      </c>
      <c r="G302" s="197">
        <v>23.73</v>
      </c>
      <c r="H302" s="197">
        <v>23.73</v>
      </c>
      <c r="I302" s="197">
        <v>23.73</v>
      </c>
      <c r="J302" s="197"/>
      <c r="K302" s="197"/>
      <c r="L302" s="197"/>
      <c r="M302" s="197"/>
      <c r="N302" s="197"/>
      <c r="O302" s="197"/>
      <c r="P302" s="197"/>
      <c r="Q302" s="197"/>
      <c r="R302" s="197"/>
      <c r="S302" s="197"/>
      <c r="T302" s="197"/>
      <c r="U302" s="197"/>
      <c r="V302" s="197"/>
      <c r="W302" s="197"/>
      <c r="X302" s="197"/>
      <c r="Y302" s="197"/>
      <c r="Z302" s="197"/>
      <c r="AA302" s="197"/>
      <c r="AB302" s="197"/>
      <c r="AC302" s="197"/>
      <c r="AD302" s="197"/>
      <c r="AE302" s="197"/>
      <c r="AF302" s="197"/>
      <c r="AG302" s="197"/>
      <c r="AH302" s="197"/>
      <c r="AI302" s="197"/>
      <c r="AJ302" s="197"/>
      <c r="AK302" s="197"/>
      <c r="AL302" s="197"/>
      <c r="AM302" s="197"/>
      <c r="AN302" s="198"/>
    </row>
    <row r="303" ht="19.9" customHeight="1" spans="2:40">
      <c r="B303" s="194" t="s">
        <v>22</v>
      </c>
      <c r="C303" s="194" t="s">
        <v>22</v>
      </c>
      <c r="D303" s="195"/>
      <c r="E303" s="196" t="s">
        <v>216</v>
      </c>
      <c r="F303" s="197">
        <v>31.82</v>
      </c>
      <c r="G303" s="197">
        <v>31.82</v>
      </c>
      <c r="H303" s="197">
        <v>31.82</v>
      </c>
      <c r="I303" s="197">
        <v>26.22</v>
      </c>
      <c r="J303" s="197"/>
      <c r="K303" s="197"/>
      <c r="L303" s="197"/>
      <c r="M303" s="197"/>
      <c r="N303" s="197"/>
      <c r="O303" s="197"/>
      <c r="P303" s="197"/>
      <c r="Q303" s="197"/>
      <c r="R303" s="197"/>
      <c r="S303" s="197"/>
      <c r="T303" s="197"/>
      <c r="U303" s="197"/>
      <c r="V303" s="197"/>
      <c r="W303" s="197"/>
      <c r="X303" s="197"/>
      <c r="Y303" s="197"/>
      <c r="Z303" s="197"/>
      <c r="AA303" s="197"/>
      <c r="AB303" s="197"/>
      <c r="AC303" s="197"/>
      <c r="AD303" s="197"/>
      <c r="AE303" s="197"/>
      <c r="AF303" s="197"/>
      <c r="AG303" s="197"/>
      <c r="AH303" s="197"/>
      <c r="AI303" s="197"/>
      <c r="AJ303" s="197"/>
      <c r="AK303" s="197"/>
      <c r="AL303" s="197"/>
      <c r="AM303" s="197"/>
      <c r="AN303" s="198"/>
    </row>
    <row r="304" ht="19.9" customHeight="1" spans="1:40">
      <c r="A304" s="165"/>
      <c r="B304" s="194" t="s">
        <v>217</v>
      </c>
      <c r="C304" s="194" t="s">
        <v>218</v>
      </c>
      <c r="D304" s="195" t="s">
        <v>82</v>
      </c>
      <c r="E304" s="196" t="s">
        <v>221</v>
      </c>
      <c r="F304" s="197">
        <v>26.22</v>
      </c>
      <c r="G304" s="197">
        <v>26.22</v>
      </c>
      <c r="H304" s="197">
        <v>26.22</v>
      </c>
      <c r="I304" s="197">
        <v>26.22</v>
      </c>
      <c r="J304" s="197"/>
      <c r="K304" s="197"/>
      <c r="L304" s="197"/>
      <c r="M304" s="197"/>
      <c r="N304" s="197"/>
      <c r="O304" s="197"/>
      <c r="P304" s="197"/>
      <c r="Q304" s="197"/>
      <c r="R304" s="197"/>
      <c r="S304" s="197"/>
      <c r="T304" s="197"/>
      <c r="U304" s="197"/>
      <c r="V304" s="197"/>
      <c r="W304" s="197"/>
      <c r="X304" s="197"/>
      <c r="Y304" s="197"/>
      <c r="Z304" s="197"/>
      <c r="AA304" s="197"/>
      <c r="AB304" s="197"/>
      <c r="AC304" s="197"/>
      <c r="AD304" s="197"/>
      <c r="AE304" s="197"/>
      <c r="AF304" s="197"/>
      <c r="AG304" s="197"/>
      <c r="AH304" s="197"/>
      <c r="AI304" s="197"/>
      <c r="AJ304" s="197"/>
      <c r="AK304" s="197"/>
      <c r="AL304" s="197"/>
      <c r="AM304" s="197"/>
      <c r="AN304" s="198"/>
    </row>
    <row r="305" ht="19.9" customHeight="1" spans="1:40">
      <c r="A305" s="165"/>
      <c r="B305" s="194" t="s">
        <v>217</v>
      </c>
      <c r="C305" s="194" t="s">
        <v>218</v>
      </c>
      <c r="D305" s="195" t="s">
        <v>82</v>
      </c>
      <c r="E305" s="196" t="s">
        <v>220</v>
      </c>
      <c r="F305" s="197">
        <v>5.6</v>
      </c>
      <c r="G305" s="197">
        <v>5.6</v>
      </c>
      <c r="H305" s="197">
        <v>5.6</v>
      </c>
      <c r="I305" s="197"/>
      <c r="J305" s="197"/>
      <c r="K305" s="197"/>
      <c r="L305" s="197"/>
      <c r="M305" s="197"/>
      <c r="N305" s="197"/>
      <c r="O305" s="197"/>
      <c r="P305" s="197"/>
      <c r="Q305" s="197"/>
      <c r="R305" s="197"/>
      <c r="S305" s="197"/>
      <c r="T305" s="197"/>
      <c r="U305" s="197"/>
      <c r="V305" s="197"/>
      <c r="W305" s="197"/>
      <c r="X305" s="197"/>
      <c r="Y305" s="197"/>
      <c r="Z305" s="197"/>
      <c r="AA305" s="197"/>
      <c r="AB305" s="197"/>
      <c r="AC305" s="197"/>
      <c r="AD305" s="197"/>
      <c r="AE305" s="197"/>
      <c r="AF305" s="197"/>
      <c r="AG305" s="197"/>
      <c r="AH305" s="197"/>
      <c r="AI305" s="197"/>
      <c r="AJ305" s="197"/>
      <c r="AK305" s="197"/>
      <c r="AL305" s="197"/>
      <c r="AM305" s="197"/>
      <c r="AN305" s="198"/>
    </row>
    <row r="306" ht="19.9" customHeight="1" spans="2:40">
      <c r="B306" s="194" t="s">
        <v>22</v>
      </c>
      <c r="C306" s="194" t="s">
        <v>22</v>
      </c>
      <c r="D306" s="195"/>
      <c r="E306" s="196" t="s">
        <v>257</v>
      </c>
      <c r="F306" s="197">
        <v>133.26</v>
      </c>
      <c r="G306" s="197">
        <v>133.26</v>
      </c>
      <c r="H306" s="197">
        <v>133.26</v>
      </c>
      <c r="I306" s="197">
        <v>112.41</v>
      </c>
      <c r="J306" s="197">
        <f>20.85-4.9</f>
        <v>15.95</v>
      </c>
      <c r="K306" s="197"/>
      <c r="L306" s="197"/>
      <c r="M306" s="197"/>
      <c r="N306" s="197"/>
      <c r="O306" s="197"/>
      <c r="P306" s="197"/>
      <c r="Q306" s="197"/>
      <c r="R306" s="197"/>
      <c r="S306" s="197"/>
      <c r="T306" s="197"/>
      <c r="U306" s="197"/>
      <c r="V306" s="197"/>
      <c r="W306" s="197"/>
      <c r="X306" s="197"/>
      <c r="Y306" s="197"/>
      <c r="Z306" s="197"/>
      <c r="AA306" s="197"/>
      <c r="AB306" s="197"/>
      <c r="AC306" s="197"/>
      <c r="AD306" s="197"/>
      <c r="AE306" s="197"/>
      <c r="AF306" s="197"/>
      <c r="AG306" s="197"/>
      <c r="AH306" s="197"/>
      <c r="AI306" s="197"/>
      <c r="AJ306" s="197"/>
      <c r="AK306" s="197"/>
      <c r="AL306" s="197"/>
      <c r="AM306" s="197"/>
      <c r="AN306" s="198"/>
    </row>
    <row r="307" ht="19.9" customHeight="1" spans="1:40">
      <c r="A307" s="165"/>
      <c r="B307" s="194" t="s">
        <v>22</v>
      </c>
      <c r="C307" s="194" t="s">
        <v>22</v>
      </c>
      <c r="D307" s="195"/>
      <c r="E307" s="196" t="s">
        <v>190</v>
      </c>
      <c r="F307" s="197">
        <v>26.9</v>
      </c>
      <c r="G307" s="197">
        <v>26.9</v>
      </c>
      <c r="H307" s="197">
        <v>26.9</v>
      </c>
      <c r="I307" s="197">
        <v>10.95</v>
      </c>
      <c r="J307" s="197">
        <v>15.95</v>
      </c>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c r="AN307" s="198"/>
    </row>
    <row r="308" ht="19.9" customHeight="1" spans="1:40">
      <c r="A308" s="165"/>
      <c r="B308" s="194" t="s">
        <v>22</v>
      </c>
      <c r="C308" s="194" t="s">
        <v>22</v>
      </c>
      <c r="D308" s="195"/>
      <c r="E308" s="196" t="s">
        <v>203</v>
      </c>
      <c r="F308" s="197">
        <v>1</v>
      </c>
      <c r="G308" s="197">
        <v>1</v>
      </c>
      <c r="H308" s="197">
        <v>1</v>
      </c>
      <c r="I308" s="197">
        <v>1</v>
      </c>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7"/>
      <c r="AN308" s="198"/>
    </row>
    <row r="309" ht="19.9" customHeight="1" spans="2:40">
      <c r="B309" s="194" t="s">
        <v>22</v>
      </c>
      <c r="C309" s="194" t="s">
        <v>22</v>
      </c>
      <c r="D309" s="195"/>
      <c r="E309" s="196" t="s">
        <v>192</v>
      </c>
      <c r="F309" s="197">
        <v>1.62</v>
      </c>
      <c r="G309" s="197">
        <v>1.62</v>
      </c>
      <c r="H309" s="197">
        <v>1.62</v>
      </c>
      <c r="I309" s="197">
        <v>1.62</v>
      </c>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8"/>
    </row>
    <row r="310" ht="19.9" customHeight="1" spans="1:40">
      <c r="A310" s="165"/>
      <c r="B310" s="194" t="s">
        <v>193</v>
      </c>
      <c r="C310" s="194" t="s">
        <v>194</v>
      </c>
      <c r="D310" s="195" t="s">
        <v>78</v>
      </c>
      <c r="E310" s="196" t="s">
        <v>195</v>
      </c>
      <c r="F310" s="197">
        <v>0.5</v>
      </c>
      <c r="G310" s="197">
        <v>0.5</v>
      </c>
      <c r="H310" s="197">
        <v>0.5</v>
      </c>
      <c r="I310" s="197">
        <v>0.5</v>
      </c>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8"/>
    </row>
    <row r="311" ht="19.9" customHeight="1" spans="1:40">
      <c r="A311" s="165"/>
      <c r="B311" s="194" t="s">
        <v>193</v>
      </c>
      <c r="C311" s="194" t="s">
        <v>194</v>
      </c>
      <c r="D311" s="195" t="s">
        <v>78</v>
      </c>
      <c r="E311" s="196" t="s">
        <v>197</v>
      </c>
      <c r="F311" s="197">
        <v>0.08</v>
      </c>
      <c r="G311" s="197">
        <v>0.08</v>
      </c>
      <c r="H311" s="197">
        <v>0.08</v>
      </c>
      <c r="I311" s="197">
        <v>0.08</v>
      </c>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8"/>
    </row>
    <row r="312" ht="19.9" customHeight="1" spans="1:40">
      <c r="A312" s="165"/>
      <c r="B312" s="194" t="s">
        <v>193</v>
      </c>
      <c r="C312" s="194" t="s">
        <v>194</v>
      </c>
      <c r="D312" s="195" t="s">
        <v>78</v>
      </c>
      <c r="E312" s="196" t="s">
        <v>196</v>
      </c>
      <c r="F312" s="197">
        <v>1.04</v>
      </c>
      <c r="G312" s="197">
        <v>1.04</v>
      </c>
      <c r="H312" s="197">
        <v>1.04</v>
      </c>
      <c r="I312" s="197">
        <v>1.04</v>
      </c>
      <c r="J312" s="197"/>
      <c r="K312" s="197"/>
      <c r="L312" s="197"/>
      <c r="M312" s="197"/>
      <c r="N312" s="197"/>
      <c r="O312" s="197"/>
      <c r="P312" s="197"/>
      <c r="Q312" s="197"/>
      <c r="R312" s="197"/>
      <c r="S312" s="197"/>
      <c r="T312" s="197"/>
      <c r="U312" s="197"/>
      <c r="V312" s="197"/>
      <c r="W312" s="197"/>
      <c r="X312" s="197"/>
      <c r="Y312" s="197"/>
      <c r="Z312" s="197"/>
      <c r="AA312" s="197"/>
      <c r="AB312" s="197"/>
      <c r="AC312" s="197"/>
      <c r="AD312" s="197"/>
      <c r="AE312" s="197"/>
      <c r="AF312" s="197"/>
      <c r="AG312" s="197"/>
      <c r="AH312" s="197"/>
      <c r="AI312" s="197"/>
      <c r="AJ312" s="197"/>
      <c r="AK312" s="197"/>
      <c r="AL312" s="197"/>
      <c r="AM312" s="197"/>
      <c r="AN312" s="198"/>
    </row>
    <row r="313" ht="19.9" customHeight="1" spans="2:40">
      <c r="B313" s="194" t="s">
        <v>22</v>
      </c>
      <c r="C313" s="194" t="s">
        <v>22</v>
      </c>
      <c r="D313" s="195"/>
      <c r="E313" s="196" t="s">
        <v>207</v>
      </c>
      <c r="F313" s="197">
        <v>0.58</v>
      </c>
      <c r="G313" s="197">
        <v>0.58</v>
      </c>
      <c r="H313" s="197">
        <v>0.58</v>
      </c>
      <c r="I313" s="197">
        <v>0.58</v>
      </c>
      <c r="J313" s="197"/>
      <c r="K313" s="197"/>
      <c r="L313" s="197"/>
      <c r="M313" s="197"/>
      <c r="N313" s="197"/>
      <c r="O313" s="197"/>
      <c r="P313" s="197"/>
      <c r="Q313" s="197"/>
      <c r="R313" s="197"/>
      <c r="S313" s="197"/>
      <c r="T313" s="197"/>
      <c r="U313" s="197"/>
      <c r="V313" s="197"/>
      <c r="W313" s="197"/>
      <c r="X313" s="197"/>
      <c r="Y313" s="197"/>
      <c r="Z313" s="197"/>
      <c r="AA313" s="197"/>
      <c r="AB313" s="197"/>
      <c r="AC313" s="197"/>
      <c r="AD313" s="197"/>
      <c r="AE313" s="197"/>
      <c r="AF313" s="197"/>
      <c r="AG313" s="197"/>
      <c r="AH313" s="197"/>
      <c r="AI313" s="197"/>
      <c r="AJ313" s="197"/>
      <c r="AK313" s="197"/>
      <c r="AL313" s="197"/>
      <c r="AM313" s="197"/>
      <c r="AN313" s="198"/>
    </row>
    <row r="314" ht="19.9" customHeight="1" spans="2:40">
      <c r="B314" s="194" t="s">
        <v>22</v>
      </c>
      <c r="C314" s="194" t="s">
        <v>22</v>
      </c>
      <c r="D314" s="195"/>
      <c r="E314" s="196" t="s">
        <v>210</v>
      </c>
      <c r="F314" s="197">
        <v>2.4</v>
      </c>
      <c r="G314" s="197">
        <v>2.4</v>
      </c>
      <c r="H314" s="197">
        <v>2.4</v>
      </c>
      <c r="I314" s="197">
        <v>2.4</v>
      </c>
      <c r="J314" s="197"/>
      <c r="K314" s="197"/>
      <c r="L314" s="197"/>
      <c r="M314" s="197"/>
      <c r="N314" s="197"/>
      <c r="O314" s="197"/>
      <c r="P314" s="197"/>
      <c r="Q314" s="197"/>
      <c r="R314" s="197"/>
      <c r="S314" s="197"/>
      <c r="T314" s="197"/>
      <c r="U314" s="197"/>
      <c r="V314" s="197"/>
      <c r="W314" s="197"/>
      <c r="X314" s="197"/>
      <c r="Y314" s="197"/>
      <c r="Z314" s="197"/>
      <c r="AA314" s="197"/>
      <c r="AB314" s="197"/>
      <c r="AC314" s="197"/>
      <c r="AD314" s="197"/>
      <c r="AE314" s="197"/>
      <c r="AF314" s="197"/>
      <c r="AG314" s="197"/>
      <c r="AH314" s="197"/>
      <c r="AI314" s="197"/>
      <c r="AJ314" s="197"/>
      <c r="AK314" s="197"/>
      <c r="AL314" s="197"/>
      <c r="AM314" s="197"/>
      <c r="AN314" s="198"/>
    </row>
    <row r="315" ht="19.9" customHeight="1" spans="2:40">
      <c r="B315" s="194" t="s">
        <v>22</v>
      </c>
      <c r="C315" s="194" t="s">
        <v>22</v>
      </c>
      <c r="D315" s="195"/>
      <c r="E315" s="196" t="s">
        <v>200</v>
      </c>
      <c r="F315" s="197">
        <v>1</v>
      </c>
      <c r="G315" s="197">
        <v>1</v>
      </c>
      <c r="H315" s="197">
        <v>1</v>
      </c>
      <c r="I315" s="197">
        <v>1</v>
      </c>
      <c r="J315" s="197"/>
      <c r="K315" s="197"/>
      <c r="L315" s="197"/>
      <c r="M315" s="197"/>
      <c r="N315" s="197"/>
      <c r="O315" s="197"/>
      <c r="P315" s="197"/>
      <c r="Q315" s="197"/>
      <c r="R315" s="197"/>
      <c r="S315" s="197"/>
      <c r="T315" s="197"/>
      <c r="U315" s="197"/>
      <c r="V315" s="197"/>
      <c r="W315" s="197"/>
      <c r="X315" s="197"/>
      <c r="Y315" s="197"/>
      <c r="Z315" s="197"/>
      <c r="AA315" s="197"/>
      <c r="AB315" s="197"/>
      <c r="AC315" s="197"/>
      <c r="AD315" s="197"/>
      <c r="AE315" s="197"/>
      <c r="AF315" s="197"/>
      <c r="AG315" s="197"/>
      <c r="AH315" s="197"/>
      <c r="AI315" s="197"/>
      <c r="AJ315" s="197"/>
      <c r="AK315" s="197"/>
      <c r="AL315" s="197"/>
      <c r="AM315" s="197"/>
      <c r="AN315" s="198"/>
    </row>
    <row r="316" ht="19.9" customHeight="1" spans="2:40">
      <c r="B316" s="194" t="s">
        <v>22</v>
      </c>
      <c r="C316" s="194" t="s">
        <v>22</v>
      </c>
      <c r="D316" s="195"/>
      <c r="E316" s="196" t="s">
        <v>209</v>
      </c>
      <c r="F316" s="197">
        <v>0.85</v>
      </c>
      <c r="G316" s="197">
        <v>0.85</v>
      </c>
      <c r="H316" s="197">
        <v>0.85</v>
      </c>
      <c r="I316" s="197">
        <v>0.85</v>
      </c>
      <c r="J316" s="197"/>
      <c r="K316" s="197"/>
      <c r="L316" s="197"/>
      <c r="M316" s="197"/>
      <c r="N316" s="197"/>
      <c r="O316" s="197"/>
      <c r="P316" s="197"/>
      <c r="Q316" s="197"/>
      <c r="R316" s="197"/>
      <c r="S316" s="197"/>
      <c r="T316" s="197"/>
      <c r="U316" s="197"/>
      <c r="V316" s="197"/>
      <c r="W316" s="197"/>
      <c r="X316" s="197"/>
      <c r="Y316" s="197"/>
      <c r="Z316" s="197"/>
      <c r="AA316" s="197"/>
      <c r="AB316" s="197"/>
      <c r="AC316" s="197"/>
      <c r="AD316" s="197"/>
      <c r="AE316" s="197"/>
      <c r="AF316" s="197"/>
      <c r="AG316" s="197"/>
      <c r="AH316" s="197"/>
      <c r="AI316" s="197"/>
      <c r="AJ316" s="197"/>
      <c r="AK316" s="197"/>
      <c r="AL316" s="197"/>
      <c r="AM316" s="197"/>
      <c r="AN316" s="198"/>
    </row>
    <row r="317" ht="19.9" customHeight="1" spans="2:40">
      <c r="B317" s="194" t="s">
        <v>22</v>
      </c>
      <c r="C317" s="194" t="s">
        <v>22</v>
      </c>
      <c r="D317" s="195"/>
      <c r="E317" s="196" t="s">
        <v>201</v>
      </c>
      <c r="F317" s="197">
        <v>0.5</v>
      </c>
      <c r="G317" s="197">
        <v>0.5</v>
      </c>
      <c r="H317" s="197">
        <v>0.5</v>
      </c>
      <c r="I317" s="197">
        <v>0.5</v>
      </c>
      <c r="J317" s="197"/>
      <c r="K317" s="197"/>
      <c r="L317" s="197"/>
      <c r="M317" s="197"/>
      <c r="N317" s="197"/>
      <c r="O317" s="197"/>
      <c r="P317" s="197"/>
      <c r="Q317" s="197"/>
      <c r="R317" s="197"/>
      <c r="S317" s="197"/>
      <c r="T317" s="197"/>
      <c r="U317" s="197"/>
      <c r="V317" s="197"/>
      <c r="W317" s="197"/>
      <c r="X317" s="197"/>
      <c r="Y317" s="197"/>
      <c r="Z317" s="197"/>
      <c r="AA317" s="197"/>
      <c r="AB317" s="197"/>
      <c r="AC317" s="197"/>
      <c r="AD317" s="197"/>
      <c r="AE317" s="197"/>
      <c r="AF317" s="197"/>
      <c r="AG317" s="197"/>
      <c r="AH317" s="197"/>
      <c r="AI317" s="197"/>
      <c r="AJ317" s="197"/>
      <c r="AK317" s="197"/>
      <c r="AL317" s="197"/>
      <c r="AM317" s="197"/>
      <c r="AN317" s="198"/>
    </row>
    <row r="318" ht="19.9" customHeight="1" spans="2:40">
      <c r="B318" s="194" t="s">
        <v>22</v>
      </c>
      <c r="C318" s="194" t="s">
        <v>22</v>
      </c>
      <c r="D318" s="195"/>
      <c r="E318" s="196" t="s">
        <v>208</v>
      </c>
      <c r="F318" s="197">
        <v>15.95</v>
      </c>
      <c r="G318" s="197">
        <v>15.95</v>
      </c>
      <c r="H318" s="197">
        <v>15.95</v>
      </c>
      <c r="I318" s="197"/>
      <c r="J318" s="197">
        <v>15.95</v>
      </c>
      <c r="K318" s="197"/>
      <c r="L318" s="197"/>
      <c r="M318" s="197"/>
      <c r="N318" s="197"/>
      <c r="O318" s="197"/>
      <c r="P318" s="197"/>
      <c r="Q318" s="197"/>
      <c r="R318" s="197"/>
      <c r="S318" s="197"/>
      <c r="T318" s="197"/>
      <c r="U318" s="197"/>
      <c r="V318" s="197"/>
      <c r="W318" s="197"/>
      <c r="X318" s="197"/>
      <c r="Y318" s="197"/>
      <c r="Z318" s="197"/>
      <c r="AA318" s="197"/>
      <c r="AB318" s="197"/>
      <c r="AC318" s="197"/>
      <c r="AD318" s="197"/>
      <c r="AE318" s="197"/>
      <c r="AF318" s="197"/>
      <c r="AG318" s="197"/>
      <c r="AH318" s="197"/>
      <c r="AI318" s="197"/>
      <c r="AJ318" s="197"/>
      <c r="AK318" s="197"/>
      <c r="AL318" s="197"/>
      <c r="AM318" s="197"/>
      <c r="AN318" s="198"/>
    </row>
    <row r="319" ht="19.9" customHeight="1" spans="2:40">
      <c r="B319" s="194" t="s">
        <v>22</v>
      </c>
      <c r="C319" s="194" t="s">
        <v>22</v>
      </c>
      <c r="D319" s="195"/>
      <c r="E319" s="196" t="s">
        <v>206</v>
      </c>
      <c r="F319" s="197">
        <v>3</v>
      </c>
      <c r="G319" s="197">
        <v>3</v>
      </c>
      <c r="H319" s="197">
        <v>3</v>
      </c>
      <c r="I319" s="197">
        <v>3</v>
      </c>
      <c r="J319" s="197"/>
      <c r="K319" s="197"/>
      <c r="L319" s="197"/>
      <c r="M319" s="197"/>
      <c r="N319" s="197"/>
      <c r="O319" s="197"/>
      <c r="P319" s="197"/>
      <c r="Q319" s="197"/>
      <c r="R319" s="197"/>
      <c r="S319" s="197"/>
      <c r="T319" s="197"/>
      <c r="U319" s="197"/>
      <c r="V319" s="197"/>
      <c r="W319" s="197"/>
      <c r="X319" s="197"/>
      <c r="Y319" s="197"/>
      <c r="Z319" s="197"/>
      <c r="AA319" s="197"/>
      <c r="AB319" s="197"/>
      <c r="AC319" s="197"/>
      <c r="AD319" s="197"/>
      <c r="AE319" s="197"/>
      <c r="AF319" s="197"/>
      <c r="AG319" s="197"/>
      <c r="AH319" s="197"/>
      <c r="AI319" s="197"/>
      <c r="AJ319" s="197"/>
      <c r="AK319" s="197"/>
      <c r="AL319" s="197"/>
      <c r="AM319" s="197"/>
      <c r="AN319" s="198"/>
    </row>
    <row r="320" ht="19.9" customHeight="1" spans="2:40">
      <c r="B320" s="194" t="s">
        <v>22</v>
      </c>
      <c r="C320" s="194" t="s">
        <v>22</v>
      </c>
      <c r="D320" s="195"/>
      <c r="E320" s="196" t="s">
        <v>215</v>
      </c>
      <c r="F320" s="197">
        <v>101.32</v>
      </c>
      <c r="G320" s="197">
        <v>101.32</v>
      </c>
      <c r="H320" s="197">
        <v>101.32</v>
      </c>
      <c r="I320" s="197">
        <v>96.42</v>
      </c>
      <c r="J320" s="197"/>
      <c r="K320" s="197"/>
      <c r="L320" s="197"/>
      <c r="M320" s="197"/>
      <c r="N320" s="197"/>
      <c r="O320" s="197"/>
      <c r="P320" s="197"/>
      <c r="Q320" s="197"/>
      <c r="R320" s="197"/>
      <c r="S320" s="197"/>
      <c r="T320" s="197"/>
      <c r="U320" s="197"/>
      <c r="V320" s="197"/>
      <c r="W320" s="197"/>
      <c r="X320" s="197"/>
      <c r="Y320" s="197"/>
      <c r="Z320" s="197"/>
      <c r="AA320" s="197"/>
      <c r="AB320" s="197"/>
      <c r="AC320" s="197"/>
      <c r="AD320" s="197"/>
      <c r="AE320" s="197"/>
      <c r="AF320" s="197"/>
      <c r="AG320" s="197"/>
      <c r="AH320" s="197"/>
      <c r="AI320" s="197"/>
      <c r="AJ320" s="197"/>
      <c r="AK320" s="197"/>
      <c r="AL320" s="197"/>
      <c r="AM320" s="197"/>
      <c r="AN320" s="198"/>
    </row>
    <row r="321" ht="19.9" customHeight="1" spans="1:40">
      <c r="A321" s="165"/>
      <c r="B321" s="194" t="s">
        <v>22</v>
      </c>
      <c r="C321" s="194" t="s">
        <v>22</v>
      </c>
      <c r="D321" s="195"/>
      <c r="E321" s="196" t="s">
        <v>231</v>
      </c>
      <c r="F321" s="197">
        <v>28.07</v>
      </c>
      <c r="G321" s="197">
        <v>28.07</v>
      </c>
      <c r="H321" s="197">
        <v>28.07</v>
      </c>
      <c r="I321" s="197">
        <v>28.07</v>
      </c>
      <c r="J321" s="197"/>
      <c r="K321" s="197"/>
      <c r="L321" s="197"/>
      <c r="M321" s="197"/>
      <c r="N321" s="197"/>
      <c r="O321" s="197"/>
      <c r="P321" s="197"/>
      <c r="Q321" s="197"/>
      <c r="R321" s="197"/>
      <c r="S321" s="197"/>
      <c r="T321" s="197"/>
      <c r="U321" s="197"/>
      <c r="V321" s="197"/>
      <c r="W321" s="197"/>
      <c r="X321" s="197"/>
      <c r="Y321" s="197"/>
      <c r="Z321" s="197"/>
      <c r="AA321" s="197"/>
      <c r="AB321" s="197"/>
      <c r="AC321" s="197"/>
      <c r="AD321" s="197"/>
      <c r="AE321" s="197"/>
      <c r="AF321" s="197"/>
      <c r="AG321" s="197"/>
      <c r="AH321" s="197"/>
      <c r="AI321" s="197"/>
      <c r="AJ321" s="197"/>
      <c r="AK321" s="197"/>
      <c r="AL321" s="197"/>
      <c r="AM321" s="197"/>
      <c r="AN321" s="198"/>
    </row>
    <row r="322" ht="19.9" customHeight="1" spans="1:40">
      <c r="A322" s="165"/>
      <c r="B322" s="194" t="s">
        <v>217</v>
      </c>
      <c r="C322" s="194" t="s">
        <v>232</v>
      </c>
      <c r="D322" s="195" t="s">
        <v>78</v>
      </c>
      <c r="E322" s="196" t="s">
        <v>234</v>
      </c>
      <c r="F322" s="197">
        <v>0.38</v>
      </c>
      <c r="G322" s="197">
        <v>0.38</v>
      </c>
      <c r="H322" s="197">
        <v>0.38</v>
      </c>
      <c r="I322" s="197">
        <v>0.38</v>
      </c>
      <c r="J322" s="197"/>
      <c r="K322" s="197"/>
      <c r="L322" s="197"/>
      <c r="M322" s="197"/>
      <c r="N322" s="197"/>
      <c r="O322" s="197"/>
      <c r="P322" s="197"/>
      <c r="Q322" s="197"/>
      <c r="R322" s="197"/>
      <c r="S322" s="197"/>
      <c r="T322" s="197"/>
      <c r="U322" s="197"/>
      <c r="V322" s="197"/>
      <c r="W322" s="197"/>
      <c r="X322" s="197"/>
      <c r="Y322" s="197"/>
      <c r="Z322" s="197"/>
      <c r="AA322" s="197"/>
      <c r="AB322" s="197"/>
      <c r="AC322" s="197"/>
      <c r="AD322" s="197"/>
      <c r="AE322" s="197"/>
      <c r="AF322" s="197"/>
      <c r="AG322" s="197"/>
      <c r="AH322" s="197"/>
      <c r="AI322" s="197"/>
      <c r="AJ322" s="197"/>
      <c r="AK322" s="197"/>
      <c r="AL322" s="197"/>
      <c r="AM322" s="197"/>
      <c r="AN322" s="198"/>
    </row>
    <row r="323" ht="19.9" customHeight="1" spans="1:40">
      <c r="A323" s="165"/>
      <c r="B323" s="194" t="s">
        <v>217</v>
      </c>
      <c r="C323" s="194" t="s">
        <v>232</v>
      </c>
      <c r="D323" s="195" t="s">
        <v>78</v>
      </c>
      <c r="E323" s="196" t="s">
        <v>233</v>
      </c>
      <c r="F323" s="197">
        <v>27.69</v>
      </c>
      <c r="G323" s="197">
        <v>27.69</v>
      </c>
      <c r="H323" s="197">
        <v>27.69</v>
      </c>
      <c r="I323" s="197">
        <v>27.69</v>
      </c>
      <c r="J323" s="197"/>
      <c r="K323" s="197"/>
      <c r="L323" s="197"/>
      <c r="M323" s="197"/>
      <c r="N323" s="197"/>
      <c r="O323" s="197"/>
      <c r="P323" s="197"/>
      <c r="Q323" s="197"/>
      <c r="R323" s="197"/>
      <c r="S323" s="197"/>
      <c r="T323" s="197"/>
      <c r="U323" s="197"/>
      <c r="V323" s="197"/>
      <c r="W323" s="197"/>
      <c r="X323" s="197"/>
      <c r="Y323" s="197"/>
      <c r="Z323" s="197"/>
      <c r="AA323" s="197"/>
      <c r="AB323" s="197"/>
      <c r="AC323" s="197"/>
      <c r="AD323" s="197"/>
      <c r="AE323" s="197"/>
      <c r="AF323" s="197"/>
      <c r="AG323" s="197"/>
      <c r="AH323" s="197"/>
      <c r="AI323" s="197"/>
      <c r="AJ323" s="197"/>
      <c r="AK323" s="197"/>
      <c r="AL323" s="197"/>
      <c r="AM323" s="197"/>
      <c r="AN323" s="198"/>
    </row>
    <row r="324" ht="19.9" customHeight="1" spans="2:40">
      <c r="B324" s="194" t="s">
        <v>22</v>
      </c>
      <c r="C324" s="194" t="s">
        <v>22</v>
      </c>
      <c r="D324" s="195"/>
      <c r="E324" s="196" t="s">
        <v>225</v>
      </c>
      <c r="F324" s="197">
        <v>0.53</v>
      </c>
      <c r="G324" s="197">
        <v>0.53</v>
      </c>
      <c r="H324" s="197">
        <v>0.53</v>
      </c>
      <c r="I324" s="197">
        <v>0.53</v>
      </c>
      <c r="J324" s="197"/>
      <c r="K324" s="197"/>
      <c r="L324" s="197"/>
      <c r="M324" s="197"/>
      <c r="N324" s="197"/>
      <c r="O324" s="197"/>
      <c r="P324" s="197"/>
      <c r="Q324" s="197"/>
      <c r="R324" s="197"/>
      <c r="S324" s="197"/>
      <c r="T324" s="197"/>
      <c r="U324" s="197"/>
      <c r="V324" s="197"/>
      <c r="W324" s="197"/>
      <c r="X324" s="197"/>
      <c r="Y324" s="197"/>
      <c r="Z324" s="197"/>
      <c r="AA324" s="197"/>
      <c r="AB324" s="197"/>
      <c r="AC324" s="197"/>
      <c r="AD324" s="197"/>
      <c r="AE324" s="197"/>
      <c r="AF324" s="197"/>
      <c r="AG324" s="197"/>
      <c r="AH324" s="197"/>
      <c r="AI324" s="197"/>
      <c r="AJ324" s="197"/>
      <c r="AK324" s="197"/>
      <c r="AL324" s="197"/>
      <c r="AM324" s="197"/>
      <c r="AN324" s="198"/>
    </row>
    <row r="325" ht="19.9" customHeight="1" spans="1:40">
      <c r="A325" s="165"/>
      <c r="B325" s="194" t="s">
        <v>217</v>
      </c>
      <c r="C325" s="194" t="s">
        <v>226</v>
      </c>
      <c r="D325" s="195" t="s">
        <v>78</v>
      </c>
      <c r="E325" s="196" t="s">
        <v>228</v>
      </c>
      <c r="F325" s="197">
        <v>0.29</v>
      </c>
      <c r="G325" s="197">
        <v>0.29</v>
      </c>
      <c r="H325" s="197">
        <v>0.29</v>
      </c>
      <c r="I325" s="197">
        <v>0.29</v>
      </c>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c r="AG325" s="197"/>
      <c r="AH325" s="197"/>
      <c r="AI325" s="197"/>
      <c r="AJ325" s="197"/>
      <c r="AK325" s="197"/>
      <c r="AL325" s="197"/>
      <c r="AM325" s="197"/>
      <c r="AN325" s="198"/>
    </row>
    <row r="326" ht="19.9" customHeight="1" spans="1:40">
      <c r="A326" s="165"/>
      <c r="B326" s="194" t="s">
        <v>217</v>
      </c>
      <c r="C326" s="194" t="s">
        <v>226</v>
      </c>
      <c r="D326" s="195" t="s">
        <v>78</v>
      </c>
      <c r="E326" s="196" t="s">
        <v>227</v>
      </c>
      <c r="F326" s="197">
        <v>0.24</v>
      </c>
      <c r="G326" s="197">
        <v>0.24</v>
      </c>
      <c r="H326" s="197">
        <v>0.24</v>
      </c>
      <c r="I326" s="197">
        <v>0.24</v>
      </c>
      <c r="J326" s="197"/>
      <c r="K326" s="197"/>
      <c r="L326" s="197"/>
      <c r="M326" s="197"/>
      <c r="N326" s="197"/>
      <c r="O326" s="197"/>
      <c r="P326" s="197"/>
      <c r="Q326" s="197"/>
      <c r="R326" s="197"/>
      <c r="S326" s="197"/>
      <c r="T326" s="197"/>
      <c r="U326" s="197"/>
      <c r="V326" s="197"/>
      <c r="W326" s="197"/>
      <c r="X326" s="197"/>
      <c r="Y326" s="197"/>
      <c r="Z326" s="197"/>
      <c r="AA326" s="197"/>
      <c r="AB326" s="197"/>
      <c r="AC326" s="197"/>
      <c r="AD326" s="197"/>
      <c r="AE326" s="197"/>
      <c r="AF326" s="197"/>
      <c r="AG326" s="197"/>
      <c r="AH326" s="197"/>
      <c r="AI326" s="197"/>
      <c r="AJ326" s="197"/>
      <c r="AK326" s="197"/>
      <c r="AL326" s="197"/>
      <c r="AM326" s="197"/>
      <c r="AN326" s="198"/>
    </row>
    <row r="327" ht="19.9" customHeight="1" spans="2:40">
      <c r="B327" s="194" t="s">
        <v>22</v>
      </c>
      <c r="C327" s="194" t="s">
        <v>22</v>
      </c>
      <c r="D327" s="195"/>
      <c r="E327" s="196" t="s">
        <v>229</v>
      </c>
      <c r="F327" s="197">
        <v>11.26</v>
      </c>
      <c r="G327" s="197">
        <v>11.26</v>
      </c>
      <c r="H327" s="197">
        <v>11.26</v>
      </c>
      <c r="I327" s="197">
        <v>11.26</v>
      </c>
      <c r="J327" s="197"/>
      <c r="K327" s="197"/>
      <c r="L327" s="197"/>
      <c r="M327" s="197"/>
      <c r="N327" s="197"/>
      <c r="O327" s="197"/>
      <c r="P327" s="197"/>
      <c r="Q327" s="197"/>
      <c r="R327" s="197"/>
      <c r="S327" s="197"/>
      <c r="T327" s="197"/>
      <c r="U327" s="197"/>
      <c r="V327" s="197"/>
      <c r="W327" s="197"/>
      <c r="X327" s="197"/>
      <c r="Y327" s="197"/>
      <c r="Z327" s="197"/>
      <c r="AA327" s="197"/>
      <c r="AB327" s="197"/>
      <c r="AC327" s="197"/>
      <c r="AD327" s="197"/>
      <c r="AE327" s="197"/>
      <c r="AF327" s="197"/>
      <c r="AG327" s="197"/>
      <c r="AH327" s="197"/>
      <c r="AI327" s="197"/>
      <c r="AJ327" s="197"/>
      <c r="AK327" s="197"/>
      <c r="AL327" s="197"/>
      <c r="AM327" s="197"/>
      <c r="AN327" s="198"/>
    </row>
    <row r="328" ht="19.9" customHeight="1" spans="2:40">
      <c r="B328" s="194" t="s">
        <v>22</v>
      </c>
      <c r="C328" s="194" t="s">
        <v>22</v>
      </c>
      <c r="D328" s="195"/>
      <c r="E328" s="196" t="s">
        <v>216</v>
      </c>
      <c r="F328" s="197">
        <v>27.04</v>
      </c>
      <c r="G328" s="197">
        <v>27.04</v>
      </c>
      <c r="H328" s="197">
        <v>27.04</v>
      </c>
      <c r="I328" s="197">
        <v>22.14</v>
      </c>
      <c r="J328" s="197"/>
      <c r="K328" s="197"/>
      <c r="L328" s="197"/>
      <c r="M328" s="197"/>
      <c r="N328" s="197"/>
      <c r="O328" s="197"/>
      <c r="P328" s="197"/>
      <c r="Q328" s="197"/>
      <c r="R328" s="197"/>
      <c r="S328" s="197"/>
      <c r="T328" s="197"/>
      <c r="U328" s="197"/>
      <c r="V328" s="197"/>
      <c r="W328" s="197"/>
      <c r="X328" s="197"/>
      <c r="Y328" s="197"/>
      <c r="Z328" s="197"/>
      <c r="AA328" s="197"/>
      <c r="AB328" s="197"/>
      <c r="AC328" s="197"/>
      <c r="AD328" s="197"/>
      <c r="AE328" s="197"/>
      <c r="AF328" s="197"/>
      <c r="AG328" s="197"/>
      <c r="AH328" s="197"/>
      <c r="AI328" s="197"/>
      <c r="AJ328" s="197"/>
      <c r="AK328" s="197"/>
      <c r="AL328" s="197"/>
      <c r="AM328" s="197"/>
      <c r="AN328" s="198"/>
    </row>
    <row r="329" ht="19.9" customHeight="1" spans="1:40">
      <c r="A329" s="165"/>
      <c r="B329" s="194" t="s">
        <v>217</v>
      </c>
      <c r="C329" s="194" t="s">
        <v>218</v>
      </c>
      <c r="D329" s="195" t="s">
        <v>78</v>
      </c>
      <c r="E329" s="196" t="s">
        <v>221</v>
      </c>
      <c r="F329" s="197">
        <v>22.14</v>
      </c>
      <c r="G329" s="197">
        <v>22.14</v>
      </c>
      <c r="H329" s="197">
        <v>22.14</v>
      </c>
      <c r="I329" s="197">
        <v>22.14</v>
      </c>
      <c r="J329" s="197"/>
      <c r="K329" s="197"/>
      <c r="L329" s="197"/>
      <c r="M329" s="197"/>
      <c r="N329" s="197"/>
      <c r="O329" s="197"/>
      <c r="P329" s="197"/>
      <c r="Q329" s="197"/>
      <c r="R329" s="197"/>
      <c r="S329" s="197"/>
      <c r="T329" s="197"/>
      <c r="U329" s="197"/>
      <c r="V329" s="197"/>
      <c r="W329" s="197"/>
      <c r="X329" s="197"/>
      <c r="Y329" s="197"/>
      <c r="Z329" s="197"/>
      <c r="AA329" s="197"/>
      <c r="AB329" s="197"/>
      <c r="AC329" s="197"/>
      <c r="AD329" s="197"/>
      <c r="AE329" s="197"/>
      <c r="AF329" s="197"/>
      <c r="AG329" s="197"/>
      <c r="AH329" s="197"/>
      <c r="AI329" s="197"/>
      <c r="AJ329" s="197"/>
      <c r="AK329" s="197"/>
      <c r="AL329" s="197"/>
      <c r="AM329" s="197"/>
      <c r="AN329" s="198"/>
    </row>
    <row r="330" ht="19.9" customHeight="1" spans="1:40">
      <c r="A330" s="165"/>
      <c r="B330" s="194" t="s">
        <v>217</v>
      </c>
      <c r="C330" s="194" t="s">
        <v>218</v>
      </c>
      <c r="D330" s="195" t="s">
        <v>78</v>
      </c>
      <c r="E330" s="196" t="s">
        <v>220</v>
      </c>
      <c r="F330" s="197">
        <v>4.9</v>
      </c>
      <c r="G330" s="197">
        <v>4.9</v>
      </c>
      <c r="H330" s="197">
        <v>4.9</v>
      </c>
      <c r="I330" s="197"/>
      <c r="J330" s="197"/>
      <c r="K330" s="197"/>
      <c r="L330" s="197"/>
      <c r="M330" s="197"/>
      <c r="N330" s="197"/>
      <c r="O330" s="197"/>
      <c r="P330" s="197"/>
      <c r="Q330" s="197"/>
      <c r="R330" s="197"/>
      <c r="S330" s="197"/>
      <c r="T330" s="197"/>
      <c r="U330" s="197"/>
      <c r="V330" s="197"/>
      <c r="W330" s="197"/>
      <c r="X330" s="197"/>
      <c r="Y330" s="197"/>
      <c r="Z330" s="197"/>
      <c r="AA330" s="197"/>
      <c r="AB330" s="197"/>
      <c r="AC330" s="197"/>
      <c r="AD330" s="197"/>
      <c r="AE330" s="197"/>
      <c r="AF330" s="197"/>
      <c r="AG330" s="197"/>
      <c r="AH330" s="197"/>
      <c r="AI330" s="197"/>
      <c r="AJ330" s="197"/>
      <c r="AK330" s="197"/>
      <c r="AL330" s="197"/>
      <c r="AM330" s="197"/>
      <c r="AN330" s="198"/>
    </row>
    <row r="331" ht="19.9" customHeight="1" spans="2:40">
      <c r="B331" s="194" t="s">
        <v>22</v>
      </c>
      <c r="C331" s="194" t="s">
        <v>22</v>
      </c>
      <c r="D331" s="195"/>
      <c r="E331" s="196" t="s">
        <v>230</v>
      </c>
      <c r="F331" s="197">
        <v>19.87</v>
      </c>
      <c r="G331" s="197">
        <v>19.87</v>
      </c>
      <c r="H331" s="197">
        <v>19.87</v>
      </c>
      <c r="I331" s="197">
        <v>19.87</v>
      </c>
      <c r="J331" s="197"/>
      <c r="K331" s="197"/>
      <c r="L331" s="197"/>
      <c r="M331" s="197"/>
      <c r="N331" s="197"/>
      <c r="O331" s="197"/>
      <c r="P331" s="197"/>
      <c r="Q331" s="197"/>
      <c r="R331" s="197"/>
      <c r="S331" s="197"/>
      <c r="T331" s="197"/>
      <c r="U331" s="197"/>
      <c r="V331" s="197"/>
      <c r="W331" s="197"/>
      <c r="X331" s="197"/>
      <c r="Y331" s="197"/>
      <c r="Z331" s="197"/>
      <c r="AA331" s="197"/>
      <c r="AB331" s="197"/>
      <c r="AC331" s="197"/>
      <c r="AD331" s="197"/>
      <c r="AE331" s="197"/>
      <c r="AF331" s="197"/>
      <c r="AG331" s="197"/>
      <c r="AH331" s="197"/>
      <c r="AI331" s="197"/>
      <c r="AJ331" s="197"/>
      <c r="AK331" s="197"/>
      <c r="AL331" s="197"/>
      <c r="AM331" s="197"/>
      <c r="AN331" s="198"/>
    </row>
    <row r="332" ht="19.9" customHeight="1" spans="2:40">
      <c r="B332" s="194" t="s">
        <v>22</v>
      </c>
      <c r="C332" s="194" t="s">
        <v>22</v>
      </c>
      <c r="D332" s="195"/>
      <c r="E332" s="196" t="s">
        <v>223</v>
      </c>
      <c r="F332" s="197">
        <v>9.99</v>
      </c>
      <c r="G332" s="197">
        <v>9.99</v>
      </c>
      <c r="H332" s="197">
        <v>9.99</v>
      </c>
      <c r="I332" s="197">
        <v>9.99</v>
      </c>
      <c r="J332" s="197"/>
      <c r="K332" s="197"/>
      <c r="L332" s="197"/>
      <c r="M332" s="197"/>
      <c r="N332" s="197"/>
      <c r="O332" s="197"/>
      <c r="P332" s="197"/>
      <c r="Q332" s="197"/>
      <c r="R332" s="197"/>
      <c r="S332" s="197"/>
      <c r="T332" s="197"/>
      <c r="U332" s="197"/>
      <c r="V332" s="197"/>
      <c r="W332" s="197"/>
      <c r="X332" s="197"/>
      <c r="Y332" s="197"/>
      <c r="Z332" s="197"/>
      <c r="AA332" s="197"/>
      <c r="AB332" s="197"/>
      <c r="AC332" s="197"/>
      <c r="AD332" s="197"/>
      <c r="AE332" s="197"/>
      <c r="AF332" s="197"/>
      <c r="AG332" s="197"/>
      <c r="AH332" s="197"/>
      <c r="AI332" s="197"/>
      <c r="AJ332" s="197"/>
      <c r="AK332" s="197"/>
      <c r="AL332" s="197"/>
      <c r="AM332" s="197"/>
      <c r="AN332" s="198"/>
    </row>
    <row r="333" ht="19.9" customHeight="1" spans="2:40">
      <c r="B333" s="194" t="s">
        <v>22</v>
      </c>
      <c r="C333" s="194" t="s">
        <v>22</v>
      </c>
      <c r="D333" s="195"/>
      <c r="E333" s="196" t="s">
        <v>235</v>
      </c>
      <c r="F333" s="197">
        <v>3.86</v>
      </c>
      <c r="G333" s="197">
        <v>3.86</v>
      </c>
      <c r="H333" s="197">
        <v>3.86</v>
      </c>
      <c r="I333" s="197">
        <v>3.86</v>
      </c>
      <c r="J333" s="197"/>
      <c r="K333" s="197"/>
      <c r="L333" s="197"/>
      <c r="M333" s="197"/>
      <c r="N333" s="197"/>
      <c r="O333" s="197"/>
      <c r="P333" s="197"/>
      <c r="Q333" s="197"/>
      <c r="R333" s="197"/>
      <c r="S333" s="197"/>
      <c r="T333" s="197"/>
      <c r="U333" s="197"/>
      <c r="V333" s="197"/>
      <c r="W333" s="197"/>
      <c r="X333" s="197"/>
      <c r="Y333" s="197"/>
      <c r="Z333" s="197"/>
      <c r="AA333" s="197"/>
      <c r="AB333" s="197"/>
      <c r="AC333" s="197"/>
      <c r="AD333" s="197"/>
      <c r="AE333" s="197"/>
      <c r="AF333" s="197"/>
      <c r="AG333" s="197"/>
      <c r="AH333" s="197"/>
      <c r="AI333" s="197"/>
      <c r="AJ333" s="197"/>
      <c r="AK333" s="197"/>
      <c r="AL333" s="197"/>
      <c r="AM333" s="197"/>
      <c r="AN333" s="198"/>
    </row>
    <row r="334" ht="19.9" customHeight="1" spans="2:40">
      <c r="B334" s="194" t="s">
        <v>22</v>
      </c>
      <c r="C334" s="194" t="s">
        <v>22</v>
      </c>
      <c r="D334" s="195"/>
      <c r="E334" s="196" t="s">
        <v>224</v>
      </c>
      <c r="F334" s="197">
        <v>0.7</v>
      </c>
      <c r="G334" s="197">
        <v>0.7</v>
      </c>
      <c r="H334" s="197">
        <v>0.7</v>
      </c>
      <c r="I334" s="197">
        <v>0.7</v>
      </c>
      <c r="J334" s="197"/>
      <c r="K334" s="197"/>
      <c r="L334" s="197"/>
      <c r="M334" s="197"/>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197"/>
      <c r="AL334" s="197"/>
      <c r="AM334" s="197"/>
      <c r="AN334" s="198"/>
    </row>
    <row r="335" ht="19.9" customHeight="1" spans="2:40">
      <c r="B335" s="194" t="s">
        <v>22</v>
      </c>
      <c r="C335" s="194" t="s">
        <v>22</v>
      </c>
      <c r="D335" s="195"/>
      <c r="E335" s="196" t="s">
        <v>236</v>
      </c>
      <c r="F335" s="197">
        <v>5.04</v>
      </c>
      <c r="G335" s="197">
        <v>5.04</v>
      </c>
      <c r="H335" s="197">
        <v>5.04</v>
      </c>
      <c r="I335" s="197">
        <v>5.04</v>
      </c>
      <c r="J335" s="197"/>
      <c r="K335" s="197"/>
      <c r="L335" s="197"/>
      <c r="M335" s="197"/>
      <c r="N335" s="197"/>
      <c r="O335" s="197"/>
      <c r="P335" s="197"/>
      <c r="Q335" s="197"/>
      <c r="R335" s="197"/>
      <c r="S335" s="197"/>
      <c r="T335" s="197"/>
      <c r="U335" s="197"/>
      <c r="V335" s="197"/>
      <c r="W335" s="197"/>
      <c r="X335" s="197"/>
      <c r="Y335" s="197"/>
      <c r="Z335" s="197"/>
      <c r="AA335" s="197"/>
      <c r="AB335" s="197"/>
      <c r="AC335" s="197"/>
      <c r="AD335" s="197"/>
      <c r="AE335" s="197"/>
      <c r="AF335" s="197"/>
      <c r="AG335" s="197"/>
      <c r="AH335" s="197"/>
      <c r="AI335" s="197"/>
      <c r="AJ335" s="197"/>
      <c r="AK335" s="197"/>
      <c r="AL335" s="197"/>
      <c r="AM335" s="197"/>
      <c r="AN335" s="198"/>
    </row>
    <row r="336" ht="19.9" customHeight="1" spans="1:40">
      <c r="A336" s="165"/>
      <c r="B336" s="194" t="s">
        <v>22</v>
      </c>
      <c r="C336" s="194" t="s">
        <v>22</v>
      </c>
      <c r="D336" s="195"/>
      <c r="E336" s="196" t="s">
        <v>238</v>
      </c>
      <c r="F336" s="197">
        <v>5.04</v>
      </c>
      <c r="G336" s="197">
        <v>5.04</v>
      </c>
      <c r="H336" s="197">
        <v>5.04</v>
      </c>
      <c r="I336" s="197">
        <v>5.04</v>
      </c>
      <c r="J336" s="197"/>
      <c r="K336" s="197"/>
      <c r="L336" s="197"/>
      <c r="M336" s="197"/>
      <c r="N336" s="197"/>
      <c r="O336" s="197"/>
      <c r="P336" s="197"/>
      <c r="Q336" s="197"/>
      <c r="R336" s="197"/>
      <c r="S336" s="197"/>
      <c r="T336" s="197"/>
      <c r="U336" s="197"/>
      <c r="V336" s="197"/>
      <c r="W336" s="197"/>
      <c r="X336" s="197"/>
      <c r="Y336" s="197"/>
      <c r="Z336" s="197"/>
      <c r="AA336" s="197"/>
      <c r="AB336" s="197"/>
      <c r="AC336" s="197"/>
      <c r="AD336" s="197"/>
      <c r="AE336" s="197"/>
      <c r="AF336" s="197"/>
      <c r="AG336" s="197"/>
      <c r="AH336" s="197"/>
      <c r="AI336" s="197"/>
      <c r="AJ336" s="197"/>
      <c r="AK336" s="197"/>
      <c r="AL336" s="197"/>
      <c r="AM336" s="197"/>
      <c r="AN336" s="198"/>
    </row>
    <row r="337" ht="19.9" customHeight="1" spans="1:40">
      <c r="A337" s="165"/>
      <c r="B337" s="194" t="s">
        <v>239</v>
      </c>
      <c r="C337" s="194" t="s">
        <v>240</v>
      </c>
      <c r="D337" s="195" t="s">
        <v>78</v>
      </c>
      <c r="E337" s="196" t="s">
        <v>243</v>
      </c>
      <c r="F337" s="197">
        <v>5.04</v>
      </c>
      <c r="G337" s="197">
        <v>5.04</v>
      </c>
      <c r="H337" s="197">
        <v>5.04</v>
      </c>
      <c r="I337" s="197">
        <v>5.04</v>
      </c>
      <c r="J337" s="197"/>
      <c r="K337" s="197"/>
      <c r="L337" s="197"/>
      <c r="M337" s="197"/>
      <c r="N337" s="197"/>
      <c r="O337" s="197"/>
      <c r="P337" s="197"/>
      <c r="Q337" s="197"/>
      <c r="R337" s="197"/>
      <c r="S337" s="197"/>
      <c r="T337" s="197"/>
      <c r="U337" s="197"/>
      <c r="V337" s="197"/>
      <c r="W337" s="197"/>
      <c r="X337" s="197"/>
      <c r="Y337" s="197"/>
      <c r="Z337" s="197"/>
      <c r="AA337" s="197"/>
      <c r="AB337" s="197"/>
      <c r="AC337" s="197"/>
      <c r="AD337" s="197"/>
      <c r="AE337" s="197"/>
      <c r="AF337" s="197"/>
      <c r="AG337" s="197"/>
      <c r="AH337" s="197"/>
      <c r="AI337" s="197"/>
      <c r="AJ337" s="197"/>
      <c r="AK337" s="197"/>
      <c r="AL337" s="197"/>
      <c r="AM337" s="197"/>
      <c r="AN337" s="198"/>
    </row>
    <row r="338" ht="19.9" customHeight="1" spans="2:40">
      <c r="B338" s="194" t="s">
        <v>22</v>
      </c>
      <c r="C338" s="194" t="s">
        <v>22</v>
      </c>
      <c r="D338" s="195"/>
      <c r="E338" s="196" t="s">
        <v>258</v>
      </c>
      <c r="F338" s="197">
        <v>116.19</v>
      </c>
      <c r="G338" s="197">
        <v>116.19</v>
      </c>
      <c r="H338" s="197">
        <v>116.19</v>
      </c>
      <c r="I338" s="197">
        <v>104.47</v>
      </c>
      <c r="J338" s="197">
        <f>11.72-4.2</f>
        <v>7.52</v>
      </c>
      <c r="K338" s="197"/>
      <c r="L338" s="197"/>
      <c r="M338" s="197"/>
      <c r="N338" s="197"/>
      <c r="O338" s="197"/>
      <c r="P338" s="197"/>
      <c r="Q338" s="197"/>
      <c r="R338" s="197"/>
      <c r="S338" s="197"/>
      <c r="T338" s="197"/>
      <c r="U338" s="197"/>
      <c r="V338" s="197"/>
      <c r="W338" s="197"/>
      <c r="X338" s="197"/>
      <c r="Y338" s="197"/>
      <c r="Z338" s="197"/>
      <c r="AA338" s="197"/>
      <c r="AB338" s="197"/>
      <c r="AC338" s="197"/>
      <c r="AD338" s="197"/>
      <c r="AE338" s="197"/>
      <c r="AF338" s="197"/>
      <c r="AG338" s="197"/>
      <c r="AH338" s="197"/>
      <c r="AI338" s="197"/>
      <c r="AJ338" s="197"/>
      <c r="AK338" s="197"/>
      <c r="AL338" s="197"/>
      <c r="AM338" s="197"/>
      <c r="AN338" s="198"/>
    </row>
    <row r="339" ht="19.9" customHeight="1" spans="1:40">
      <c r="A339" s="165"/>
      <c r="B339" s="194" t="s">
        <v>22</v>
      </c>
      <c r="C339" s="194" t="s">
        <v>22</v>
      </c>
      <c r="D339" s="195"/>
      <c r="E339" s="196" t="s">
        <v>190</v>
      </c>
      <c r="F339" s="197">
        <v>17.19</v>
      </c>
      <c r="G339" s="197">
        <v>17.19</v>
      </c>
      <c r="H339" s="197">
        <v>17.19</v>
      </c>
      <c r="I339" s="197">
        <v>9.67</v>
      </c>
      <c r="J339" s="197">
        <v>7.52</v>
      </c>
      <c r="K339" s="197"/>
      <c r="L339" s="197"/>
      <c r="M339" s="197"/>
      <c r="N339" s="197"/>
      <c r="O339" s="197"/>
      <c r="P339" s="197"/>
      <c r="Q339" s="197"/>
      <c r="R339" s="197"/>
      <c r="S339" s="197"/>
      <c r="T339" s="197"/>
      <c r="U339" s="197"/>
      <c r="V339" s="197"/>
      <c r="W339" s="197"/>
      <c r="X339" s="197"/>
      <c r="Y339" s="197"/>
      <c r="Z339" s="197"/>
      <c r="AA339" s="197"/>
      <c r="AB339" s="197"/>
      <c r="AC339" s="197"/>
      <c r="AD339" s="197"/>
      <c r="AE339" s="197"/>
      <c r="AF339" s="197"/>
      <c r="AG339" s="197"/>
      <c r="AH339" s="197"/>
      <c r="AI339" s="197"/>
      <c r="AJ339" s="197"/>
      <c r="AK339" s="197"/>
      <c r="AL339" s="197"/>
      <c r="AM339" s="197"/>
      <c r="AN339" s="198"/>
    </row>
    <row r="340" ht="19.9" customHeight="1" spans="1:40">
      <c r="A340" s="165"/>
      <c r="B340" s="194" t="s">
        <v>22</v>
      </c>
      <c r="C340" s="194" t="s">
        <v>22</v>
      </c>
      <c r="D340" s="195"/>
      <c r="E340" s="196" t="s">
        <v>201</v>
      </c>
      <c r="F340" s="197">
        <v>0.1</v>
      </c>
      <c r="G340" s="197">
        <v>0.1</v>
      </c>
      <c r="H340" s="197">
        <v>0.1</v>
      </c>
      <c r="I340" s="197">
        <v>0.1</v>
      </c>
      <c r="J340" s="197"/>
      <c r="K340" s="197"/>
      <c r="L340" s="197"/>
      <c r="M340" s="197"/>
      <c r="N340" s="197"/>
      <c r="O340" s="197"/>
      <c r="P340" s="197"/>
      <c r="Q340" s="197"/>
      <c r="R340" s="197"/>
      <c r="S340" s="197"/>
      <c r="T340" s="197"/>
      <c r="U340" s="197"/>
      <c r="V340" s="197"/>
      <c r="W340" s="197"/>
      <c r="X340" s="197"/>
      <c r="Y340" s="197"/>
      <c r="Z340" s="197"/>
      <c r="AA340" s="197"/>
      <c r="AB340" s="197"/>
      <c r="AC340" s="197"/>
      <c r="AD340" s="197"/>
      <c r="AE340" s="197"/>
      <c r="AF340" s="197"/>
      <c r="AG340" s="197"/>
      <c r="AH340" s="197"/>
      <c r="AI340" s="197"/>
      <c r="AJ340" s="197"/>
      <c r="AK340" s="197"/>
      <c r="AL340" s="197"/>
      <c r="AM340" s="197"/>
      <c r="AN340" s="198"/>
    </row>
    <row r="341" ht="19.9" customHeight="1" spans="2:40">
      <c r="B341" s="194" t="s">
        <v>22</v>
      </c>
      <c r="C341" s="194" t="s">
        <v>22</v>
      </c>
      <c r="D341" s="195"/>
      <c r="E341" s="196" t="s">
        <v>206</v>
      </c>
      <c r="F341" s="197">
        <v>3.5</v>
      </c>
      <c r="G341" s="197">
        <v>3.5</v>
      </c>
      <c r="H341" s="197">
        <v>3.5</v>
      </c>
      <c r="I341" s="197">
        <v>3</v>
      </c>
      <c r="J341" s="197">
        <v>0.5</v>
      </c>
      <c r="K341" s="197"/>
      <c r="L341" s="197"/>
      <c r="M341" s="197"/>
      <c r="N341" s="197"/>
      <c r="O341" s="197"/>
      <c r="P341" s="197"/>
      <c r="Q341" s="197"/>
      <c r="R341" s="197"/>
      <c r="S341" s="197"/>
      <c r="T341" s="197"/>
      <c r="U341" s="197"/>
      <c r="V341" s="197"/>
      <c r="W341" s="197"/>
      <c r="X341" s="197"/>
      <c r="Y341" s="197"/>
      <c r="Z341" s="197"/>
      <c r="AA341" s="197"/>
      <c r="AB341" s="197"/>
      <c r="AC341" s="197"/>
      <c r="AD341" s="197"/>
      <c r="AE341" s="197"/>
      <c r="AF341" s="197"/>
      <c r="AG341" s="197"/>
      <c r="AH341" s="197"/>
      <c r="AI341" s="197"/>
      <c r="AJ341" s="197"/>
      <c r="AK341" s="197"/>
      <c r="AL341" s="197"/>
      <c r="AM341" s="197"/>
      <c r="AN341" s="198"/>
    </row>
    <row r="342" ht="19.9" customHeight="1" spans="2:40">
      <c r="B342" s="194" t="s">
        <v>22</v>
      </c>
      <c r="C342" s="194" t="s">
        <v>22</v>
      </c>
      <c r="D342" s="195"/>
      <c r="E342" s="196" t="s">
        <v>203</v>
      </c>
      <c r="F342" s="197">
        <v>1.5</v>
      </c>
      <c r="G342" s="197">
        <v>1.5</v>
      </c>
      <c r="H342" s="197">
        <v>1.5</v>
      </c>
      <c r="I342" s="197">
        <v>0.5</v>
      </c>
      <c r="J342" s="197">
        <v>1</v>
      </c>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c r="AG342" s="197"/>
      <c r="AH342" s="197"/>
      <c r="AI342" s="197"/>
      <c r="AJ342" s="197"/>
      <c r="AK342" s="197"/>
      <c r="AL342" s="197"/>
      <c r="AM342" s="197"/>
      <c r="AN342" s="198"/>
    </row>
    <row r="343" ht="19.9" customHeight="1" spans="2:40">
      <c r="B343" s="194" t="s">
        <v>22</v>
      </c>
      <c r="C343" s="194" t="s">
        <v>22</v>
      </c>
      <c r="D343" s="195"/>
      <c r="E343" s="196" t="s">
        <v>247</v>
      </c>
      <c r="F343" s="197">
        <v>0.05</v>
      </c>
      <c r="G343" s="197">
        <v>0.05</v>
      </c>
      <c r="H343" s="197">
        <v>0.05</v>
      </c>
      <c r="I343" s="197">
        <v>0.05</v>
      </c>
      <c r="J343" s="197"/>
      <c r="K343" s="197"/>
      <c r="L343" s="197"/>
      <c r="M343" s="197"/>
      <c r="N343" s="197"/>
      <c r="O343" s="197"/>
      <c r="P343" s="197"/>
      <c r="Q343" s="197"/>
      <c r="R343" s="197"/>
      <c r="S343" s="197"/>
      <c r="T343" s="197"/>
      <c r="U343" s="197"/>
      <c r="V343" s="197"/>
      <c r="W343" s="197"/>
      <c r="X343" s="197"/>
      <c r="Y343" s="197"/>
      <c r="Z343" s="197"/>
      <c r="AA343" s="197"/>
      <c r="AB343" s="197"/>
      <c r="AC343" s="197"/>
      <c r="AD343" s="197"/>
      <c r="AE343" s="197"/>
      <c r="AF343" s="197"/>
      <c r="AG343" s="197"/>
      <c r="AH343" s="197"/>
      <c r="AI343" s="197"/>
      <c r="AJ343" s="197"/>
      <c r="AK343" s="197"/>
      <c r="AL343" s="197"/>
      <c r="AM343" s="197"/>
      <c r="AN343" s="198"/>
    </row>
    <row r="344" ht="19.9" customHeight="1" spans="2:40">
      <c r="B344" s="194" t="s">
        <v>22</v>
      </c>
      <c r="C344" s="194" t="s">
        <v>22</v>
      </c>
      <c r="D344" s="195"/>
      <c r="E344" s="196" t="s">
        <v>211</v>
      </c>
      <c r="F344" s="197">
        <v>0.1</v>
      </c>
      <c r="G344" s="197">
        <v>0.1</v>
      </c>
      <c r="H344" s="197">
        <v>0.1</v>
      </c>
      <c r="I344" s="197">
        <v>0.1</v>
      </c>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c r="AG344" s="197"/>
      <c r="AH344" s="197"/>
      <c r="AI344" s="197"/>
      <c r="AJ344" s="197"/>
      <c r="AK344" s="197"/>
      <c r="AL344" s="197"/>
      <c r="AM344" s="197"/>
      <c r="AN344" s="198"/>
    </row>
    <row r="345" ht="19.9" customHeight="1" spans="2:40">
      <c r="B345" s="194" t="s">
        <v>22</v>
      </c>
      <c r="C345" s="194" t="s">
        <v>22</v>
      </c>
      <c r="D345" s="195"/>
      <c r="E345" s="196" t="s">
        <v>192</v>
      </c>
      <c r="F345" s="197">
        <v>1.33</v>
      </c>
      <c r="G345" s="197">
        <v>1.33</v>
      </c>
      <c r="H345" s="197">
        <v>1.33</v>
      </c>
      <c r="I345" s="197">
        <v>1.33</v>
      </c>
      <c r="J345" s="197"/>
      <c r="K345" s="197"/>
      <c r="L345" s="197"/>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c r="AI345" s="197"/>
      <c r="AJ345" s="197"/>
      <c r="AK345" s="197"/>
      <c r="AL345" s="197"/>
      <c r="AM345" s="197"/>
      <c r="AN345" s="198"/>
    </row>
    <row r="346" ht="19.9" customHeight="1" spans="1:40">
      <c r="A346" s="165"/>
      <c r="B346" s="194" t="s">
        <v>193</v>
      </c>
      <c r="C346" s="194" t="s">
        <v>194</v>
      </c>
      <c r="D346" s="195" t="s">
        <v>86</v>
      </c>
      <c r="E346" s="196" t="s">
        <v>196</v>
      </c>
      <c r="F346" s="197">
        <v>0.97</v>
      </c>
      <c r="G346" s="197">
        <v>0.97</v>
      </c>
      <c r="H346" s="197">
        <v>0.97</v>
      </c>
      <c r="I346" s="197">
        <v>0.97</v>
      </c>
      <c r="J346" s="197"/>
      <c r="K346" s="197"/>
      <c r="L346" s="197"/>
      <c r="M346" s="197"/>
      <c r="N346" s="197"/>
      <c r="O346" s="197"/>
      <c r="P346" s="197"/>
      <c r="Q346" s="197"/>
      <c r="R346" s="197"/>
      <c r="S346" s="197"/>
      <c r="T346" s="197"/>
      <c r="U346" s="197"/>
      <c r="V346" s="197"/>
      <c r="W346" s="197"/>
      <c r="X346" s="197"/>
      <c r="Y346" s="197"/>
      <c r="Z346" s="197"/>
      <c r="AA346" s="197"/>
      <c r="AB346" s="197"/>
      <c r="AC346" s="197"/>
      <c r="AD346" s="197"/>
      <c r="AE346" s="197"/>
      <c r="AF346" s="197"/>
      <c r="AG346" s="197"/>
      <c r="AH346" s="197"/>
      <c r="AI346" s="197"/>
      <c r="AJ346" s="197"/>
      <c r="AK346" s="197"/>
      <c r="AL346" s="197"/>
      <c r="AM346" s="197"/>
      <c r="AN346" s="198"/>
    </row>
    <row r="347" ht="19.9" customHeight="1" spans="1:40">
      <c r="A347" s="165"/>
      <c r="B347" s="194" t="s">
        <v>193</v>
      </c>
      <c r="C347" s="194" t="s">
        <v>194</v>
      </c>
      <c r="D347" s="195" t="s">
        <v>86</v>
      </c>
      <c r="E347" s="196" t="s">
        <v>195</v>
      </c>
      <c r="F347" s="197">
        <v>0.36</v>
      </c>
      <c r="G347" s="197">
        <v>0.36</v>
      </c>
      <c r="H347" s="197">
        <v>0.36</v>
      </c>
      <c r="I347" s="197">
        <v>0.36</v>
      </c>
      <c r="J347" s="197"/>
      <c r="K347" s="197"/>
      <c r="L347" s="197"/>
      <c r="M347" s="197"/>
      <c r="N347" s="197"/>
      <c r="O347" s="197"/>
      <c r="P347" s="197"/>
      <c r="Q347" s="197"/>
      <c r="R347" s="197"/>
      <c r="S347" s="197"/>
      <c r="T347" s="197"/>
      <c r="U347" s="197"/>
      <c r="V347" s="197"/>
      <c r="W347" s="197"/>
      <c r="X347" s="197"/>
      <c r="Y347" s="197"/>
      <c r="Z347" s="197"/>
      <c r="AA347" s="197"/>
      <c r="AB347" s="197"/>
      <c r="AC347" s="197"/>
      <c r="AD347" s="197"/>
      <c r="AE347" s="197"/>
      <c r="AF347" s="197"/>
      <c r="AG347" s="197"/>
      <c r="AH347" s="197"/>
      <c r="AI347" s="197"/>
      <c r="AJ347" s="197"/>
      <c r="AK347" s="197"/>
      <c r="AL347" s="197"/>
      <c r="AM347" s="197"/>
      <c r="AN347" s="198"/>
    </row>
    <row r="348" ht="19.9" customHeight="1" spans="2:40">
      <c r="B348" s="194" t="s">
        <v>22</v>
      </c>
      <c r="C348" s="194" t="s">
        <v>22</v>
      </c>
      <c r="D348" s="195"/>
      <c r="E348" s="196" t="s">
        <v>200</v>
      </c>
      <c r="F348" s="197">
        <v>2.21</v>
      </c>
      <c r="G348" s="197">
        <v>2.21</v>
      </c>
      <c r="H348" s="197">
        <v>2.21</v>
      </c>
      <c r="I348" s="197">
        <v>1.71</v>
      </c>
      <c r="J348" s="197">
        <v>0.5</v>
      </c>
      <c r="K348" s="197"/>
      <c r="L348" s="197"/>
      <c r="M348" s="197"/>
      <c r="N348" s="197"/>
      <c r="O348" s="197"/>
      <c r="P348" s="197"/>
      <c r="Q348" s="197"/>
      <c r="R348" s="197"/>
      <c r="S348" s="197"/>
      <c r="T348" s="197"/>
      <c r="U348" s="197"/>
      <c r="V348" s="197"/>
      <c r="W348" s="197"/>
      <c r="X348" s="197"/>
      <c r="Y348" s="197"/>
      <c r="Z348" s="197"/>
      <c r="AA348" s="197"/>
      <c r="AB348" s="197"/>
      <c r="AC348" s="197"/>
      <c r="AD348" s="197"/>
      <c r="AE348" s="197"/>
      <c r="AF348" s="197"/>
      <c r="AG348" s="197"/>
      <c r="AH348" s="197"/>
      <c r="AI348" s="197"/>
      <c r="AJ348" s="197"/>
      <c r="AK348" s="197"/>
      <c r="AL348" s="197"/>
      <c r="AM348" s="197"/>
      <c r="AN348" s="198"/>
    </row>
    <row r="349" ht="19.9" customHeight="1" spans="2:40">
      <c r="B349" s="194" t="s">
        <v>22</v>
      </c>
      <c r="C349" s="194" t="s">
        <v>22</v>
      </c>
      <c r="D349" s="195"/>
      <c r="E349" s="196" t="s">
        <v>249</v>
      </c>
      <c r="F349" s="197">
        <v>6.02</v>
      </c>
      <c r="G349" s="197">
        <v>6.02</v>
      </c>
      <c r="H349" s="197">
        <v>6.02</v>
      </c>
      <c r="I349" s="197">
        <v>0.5</v>
      </c>
      <c r="J349" s="197">
        <v>5.52</v>
      </c>
      <c r="K349" s="197"/>
      <c r="L349" s="197"/>
      <c r="M349" s="197"/>
      <c r="N349" s="197"/>
      <c r="O349" s="197"/>
      <c r="P349" s="197"/>
      <c r="Q349" s="197"/>
      <c r="R349" s="197"/>
      <c r="S349" s="197"/>
      <c r="T349" s="197"/>
      <c r="U349" s="197"/>
      <c r="V349" s="197"/>
      <c r="W349" s="197"/>
      <c r="X349" s="197"/>
      <c r="Y349" s="197"/>
      <c r="Z349" s="197"/>
      <c r="AA349" s="197"/>
      <c r="AB349" s="197"/>
      <c r="AC349" s="197"/>
      <c r="AD349" s="197"/>
      <c r="AE349" s="197"/>
      <c r="AF349" s="197"/>
      <c r="AG349" s="197"/>
      <c r="AH349" s="197"/>
      <c r="AI349" s="197"/>
      <c r="AJ349" s="197"/>
      <c r="AK349" s="197"/>
      <c r="AL349" s="197"/>
      <c r="AM349" s="197"/>
      <c r="AN349" s="198"/>
    </row>
    <row r="350" ht="19.9" customHeight="1" spans="2:40">
      <c r="B350" s="194" t="s">
        <v>22</v>
      </c>
      <c r="C350" s="194" t="s">
        <v>22</v>
      </c>
      <c r="D350" s="195"/>
      <c r="E350" s="196" t="s">
        <v>213</v>
      </c>
      <c r="F350" s="197">
        <v>0.05</v>
      </c>
      <c r="G350" s="197">
        <v>0.05</v>
      </c>
      <c r="H350" s="197">
        <v>0.05</v>
      </c>
      <c r="I350" s="197">
        <v>0.05</v>
      </c>
      <c r="J350" s="197"/>
      <c r="K350" s="197"/>
      <c r="L350" s="197"/>
      <c r="M350" s="197"/>
      <c r="N350" s="197"/>
      <c r="O350" s="197"/>
      <c r="P350" s="197"/>
      <c r="Q350" s="197"/>
      <c r="R350" s="197"/>
      <c r="S350" s="197"/>
      <c r="T350" s="197"/>
      <c r="U350" s="197"/>
      <c r="V350" s="197"/>
      <c r="W350" s="197"/>
      <c r="X350" s="197"/>
      <c r="Y350" s="197"/>
      <c r="Z350" s="197"/>
      <c r="AA350" s="197"/>
      <c r="AB350" s="197"/>
      <c r="AC350" s="197"/>
      <c r="AD350" s="197"/>
      <c r="AE350" s="197"/>
      <c r="AF350" s="197"/>
      <c r="AG350" s="197"/>
      <c r="AH350" s="197"/>
      <c r="AI350" s="197"/>
      <c r="AJ350" s="197"/>
      <c r="AK350" s="197"/>
      <c r="AL350" s="197"/>
      <c r="AM350" s="197"/>
      <c r="AN350" s="198"/>
    </row>
    <row r="351" ht="19.9" customHeight="1" spans="2:40">
      <c r="B351" s="194" t="s">
        <v>22</v>
      </c>
      <c r="C351" s="194" t="s">
        <v>22</v>
      </c>
      <c r="D351" s="195"/>
      <c r="E351" s="196" t="s">
        <v>204</v>
      </c>
      <c r="F351" s="197">
        <v>0.1</v>
      </c>
      <c r="G351" s="197">
        <v>0.1</v>
      </c>
      <c r="H351" s="197">
        <v>0.1</v>
      </c>
      <c r="I351" s="197">
        <v>0.1</v>
      </c>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197"/>
      <c r="AK351" s="197"/>
      <c r="AL351" s="197"/>
      <c r="AM351" s="197"/>
      <c r="AN351" s="198"/>
    </row>
    <row r="352" ht="19.9" customHeight="1" spans="2:40">
      <c r="B352" s="194" t="s">
        <v>22</v>
      </c>
      <c r="C352" s="194" t="s">
        <v>22</v>
      </c>
      <c r="D352" s="195"/>
      <c r="E352" s="196" t="s">
        <v>202</v>
      </c>
      <c r="F352" s="197">
        <v>0.03</v>
      </c>
      <c r="G352" s="197">
        <v>0.03</v>
      </c>
      <c r="H352" s="197">
        <v>0.03</v>
      </c>
      <c r="I352" s="197">
        <v>0.03</v>
      </c>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8"/>
    </row>
    <row r="353" ht="19.9" customHeight="1" spans="2:40">
      <c r="B353" s="194" t="s">
        <v>22</v>
      </c>
      <c r="C353" s="194" t="s">
        <v>22</v>
      </c>
      <c r="D353" s="195"/>
      <c r="E353" s="196" t="s">
        <v>191</v>
      </c>
      <c r="F353" s="197">
        <v>0.5</v>
      </c>
      <c r="G353" s="197">
        <v>0.5</v>
      </c>
      <c r="H353" s="197">
        <v>0.5</v>
      </c>
      <c r="I353" s="197">
        <v>0.5</v>
      </c>
      <c r="J353" s="197"/>
      <c r="K353" s="197"/>
      <c r="L353" s="197"/>
      <c r="M353" s="197"/>
      <c r="N353" s="197"/>
      <c r="O353" s="197"/>
      <c r="P353" s="197"/>
      <c r="Q353" s="197"/>
      <c r="R353" s="197"/>
      <c r="S353" s="197"/>
      <c r="T353" s="197"/>
      <c r="U353" s="197"/>
      <c r="V353" s="197"/>
      <c r="W353" s="197"/>
      <c r="X353" s="197"/>
      <c r="Y353" s="197"/>
      <c r="Z353" s="197"/>
      <c r="AA353" s="197"/>
      <c r="AB353" s="197"/>
      <c r="AC353" s="197"/>
      <c r="AD353" s="197"/>
      <c r="AE353" s="197"/>
      <c r="AF353" s="197"/>
      <c r="AG353" s="197"/>
      <c r="AH353" s="197"/>
      <c r="AI353" s="197"/>
      <c r="AJ353" s="197"/>
      <c r="AK353" s="197"/>
      <c r="AL353" s="197"/>
      <c r="AM353" s="197"/>
      <c r="AN353" s="198"/>
    </row>
    <row r="354" ht="19.9" customHeight="1" spans="2:40">
      <c r="B354" s="194" t="s">
        <v>22</v>
      </c>
      <c r="C354" s="194" t="s">
        <v>22</v>
      </c>
      <c r="D354" s="195"/>
      <c r="E354" s="196" t="s">
        <v>207</v>
      </c>
      <c r="F354" s="197">
        <v>0.58</v>
      </c>
      <c r="G354" s="197">
        <v>0.58</v>
      </c>
      <c r="H354" s="197">
        <v>0.58</v>
      </c>
      <c r="I354" s="197">
        <v>0.58</v>
      </c>
      <c r="J354" s="197"/>
      <c r="K354" s="197"/>
      <c r="L354" s="197"/>
      <c r="M354" s="197"/>
      <c r="N354" s="197"/>
      <c r="O354" s="197"/>
      <c r="P354" s="197"/>
      <c r="Q354" s="197"/>
      <c r="R354" s="197"/>
      <c r="S354" s="197"/>
      <c r="T354" s="197"/>
      <c r="U354" s="197"/>
      <c r="V354" s="197"/>
      <c r="W354" s="197"/>
      <c r="X354" s="197"/>
      <c r="Y354" s="197"/>
      <c r="Z354" s="197"/>
      <c r="AA354" s="197"/>
      <c r="AB354" s="197"/>
      <c r="AC354" s="197"/>
      <c r="AD354" s="197"/>
      <c r="AE354" s="197"/>
      <c r="AF354" s="197"/>
      <c r="AG354" s="197"/>
      <c r="AH354" s="197"/>
      <c r="AI354" s="197"/>
      <c r="AJ354" s="197"/>
      <c r="AK354" s="197"/>
      <c r="AL354" s="197"/>
      <c r="AM354" s="197"/>
      <c r="AN354" s="198"/>
    </row>
    <row r="355" ht="19.9" customHeight="1" spans="2:40">
      <c r="B355" s="194" t="s">
        <v>22</v>
      </c>
      <c r="C355" s="194" t="s">
        <v>22</v>
      </c>
      <c r="D355" s="195"/>
      <c r="E355" s="196" t="s">
        <v>208</v>
      </c>
      <c r="F355" s="197">
        <v>0.2</v>
      </c>
      <c r="G355" s="197">
        <v>0.2</v>
      </c>
      <c r="H355" s="197">
        <v>0.2</v>
      </c>
      <c r="I355" s="197">
        <v>0.2</v>
      </c>
      <c r="J355" s="197"/>
      <c r="K355" s="197"/>
      <c r="L355" s="197"/>
      <c r="M355" s="197"/>
      <c r="N355" s="197"/>
      <c r="O355" s="197"/>
      <c r="P355" s="197"/>
      <c r="Q355" s="197"/>
      <c r="R355" s="197"/>
      <c r="S355" s="197"/>
      <c r="T355" s="197"/>
      <c r="U355" s="197"/>
      <c r="V355" s="197"/>
      <c r="W355" s="197"/>
      <c r="X355" s="197"/>
      <c r="Y355" s="197"/>
      <c r="Z355" s="197"/>
      <c r="AA355" s="197"/>
      <c r="AB355" s="197"/>
      <c r="AC355" s="197"/>
      <c r="AD355" s="197"/>
      <c r="AE355" s="197"/>
      <c r="AF355" s="197"/>
      <c r="AG355" s="197"/>
      <c r="AH355" s="197"/>
      <c r="AI355" s="197"/>
      <c r="AJ355" s="197"/>
      <c r="AK355" s="197"/>
      <c r="AL355" s="197"/>
      <c r="AM355" s="197"/>
      <c r="AN355" s="198"/>
    </row>
    <row r="356" ht="19.9" customHeight="1" spans="2:40">
      <c r="B356" s="194" t="s">
        <v>22</v>
      </c>
      <c r="C356" s="194" t="s">
        <v>22</v>
      </c>
      <c r="D356" s="195"/>
      <c r="E356" s="196" t="s">
        <v>209</v>
      </c>
      <c r="F356" s="197">
        <v>0.91</v>
      </c>
      <c r="G356" s="197">
        <v>0.91</v>
      </c>
      <c r="H356" s="197">
        <v>0.91</v>
      </c>
      <c r="I356" s="197">
        <v>0.91</v>
      </c>
      <c r="J356" s="197"/>
      <c r="K356" s="197"/>
      <c r="L356" s="197"/>
      <c r="M356" s="197"/>
      <c r="N356" s="197"/>
      <c r="O356" s="197"/>
      <c r="P356" s="197"/>
      <c r="Q356" s="197"/>
      <c r="R356" s="197"/>
      <c r="S356" s="197"/>
      <c r="T356" s="197"/>
      <c r="U356" s="197"/>
      <c r="V356" s="197"/>
      <c r="W356" s="197"/>
      <c r="X356" s="197"/>
      <c r="Y356" s="197"/>
      <c r="Z356" s="197"/>
      <c r="AA356" s="197"/>
      <c r="AB356" s="197"/>
      <c r="AC356" s="197"/>
      <c r="AD356" s="197"/>
      <c r="AE356" s="197"/>
      <c r="AF356" s="197"/>
      <c r="AG356" s="197"/>
      <c r="AH356" s="197"/>
      <c r="AI356" s="197"/>
      <c r="AJ356" s="197"/>
      <c r="AK356" s="197"/>
      <c r="AL356" s="197"/>
      <c r="AM356" s="197"/>
      <c r="AN356" s="198"/>
    </row>
    <row r="357" ht="19.9" customHeight="1" spans="2:40">
      <c r="B357" s="194" t="s">
        <v>22</v>
      </c>
      <c r="C357" s="194" t="s">
        <v>22</v>
      </c>
      <c r="D357" s="195"/>
      <c r="E357" s="196" t="s">
        <v>215</v>
      </c>
      <c r="F357" s="197">
        <v>99</v>
      </c>
      <c r="G357" s="197">
        <v>99</v>
      </c>
      <c r="H357" s="197">
        <v>99</v>
      </c>
      <c r="I357" s="197">
        <v>94.8</v>
      </c>
      <c r="J357" s="197"/>
      <c r="K357" s="197"/>
      <c r="L357" s="197"/>
      <c r="M357" s="197"/>
      <c r="N357" s="197"/>
      <c r="O357" s="197"/>
      <c r="P357" s="197"/>
      <c r="Q357" s="197"/>
      <c r="R357" s="197"/>
      <c r="S357" s="197"/>
      <c r="T357" s="197"/>
      <c r="U357" s="197"/>
      <c r="V357" s="197"/>
      <c r="W357" s="197"/>
      <c r="X357" s="197"/>
      <c r="Y357" s="197"/>
      <c r="Z357" s="197"/>
      <c r="AA357" s="197"/>
      <c r="AB357" s="197"/>
      <c r="AC357" s="197"/>
      <c r="AD357" s="197"/>
      <c r="AE357" s="197"/>
      <c r="AF357" s="197"/>
      <c r="AG357" s="197"/>
      <c r="AH357" s="197"/>
      <c r="AI357" s="197"/>
      <c r="AJ357" s="197"/>
      <c r="AK357" s="197"/>
      <c r="AL357" s="197"/>
      <c r="AM357" s="197"/>
      <c r="AN357" s="198"/>
    </row>
    <row r="358" ht="19.9" customHeight="1" spans="1:40">
      <c r="A358" s="165"/>
      <c r="B358" s="194" t="s">
        <v>22</v>
      </c>
      <c r="C358" s="194" t="s">
        <v>22</v>
      </c>
      <c r="D358" s="195"/>
      <c r="E358" s="196" t="s">
        <v>230</v>
      </c>
      <c r="F358" s="197">
        <v>18.38</v>
      </c>
      <c r="G358" s="197">
        <v>18.38</v>
      </c>
      <c r="H358" s="197">
        <v>18.38</v>
      </c>
      <c r="I358" s="197">
        <v>18.38</v>
      </c>
      <c r="J358" s="197"/>
      <c r="K358" s="197"/>
      <c r="L358" s="197"/>
      <c r="M358" s="197"/>
      <c r="N358" s="197"/>
      <c r="O358" s="197"/>
      <c r="P358" s="197"/>
      <c r="Q358" s="197"/>
      <c r="R358" s="197"/>
      <c r="S358" s="197"/>
      <c r="T358" s="197"/>
      <c r="U358" s="197"/>
      <c r="V358" s="197"/>
      <c r="W358" s="197"/>
      <c r="X358" s="197"/>
      <c r="Y358" s="197"/>
      <c r="Z358" s="197"/>
      <c r="AA358" s="197"/>
      <c r="AB358" s="197"/>
      <c r="AC358" s="197"/>
      <c r="AD358" s="197"/>
      <c r="AE358" s="197"/>
      <c r="AF358" s="197"/>
      <c r="AG358" s="197"/>
      <c r="AH358" s="197"/>
      <c r="AI358" s="197"/>
      <c r="AJ358" s="197"/>
      <c r="AK358" s="197"/>
      <c r="AL358" s="197"/>
      <c r="AM358" s="197"/>
      <c r="AN358" s="198"/>
    </row>
    <row r="359" ht="19.9" customHeight="1" spans="2:40">
      <c r="B359" s="194" t="s">
        <v>22</v>
      </c>
      <c r="C359" s="194" t="s">
        <v>22</v>
      </c>
      <c r="D359" s="195"/>
      <c r="E359" s="196" t="s">
        <v>225</v>
      </c>
      <c r="F359" s="197">
        <v>0.54</v>
      </c>
      <c r="G359" s="197">
        <v>0.54</v>
      </c>
      <c r="H359" s="197">
        <v>0.54</v>
      </c>
      <c r="I359" s="197">
        <v>0.54</v>
      </c>
      <c r="J359" s="197"/>
      <c r="K359" s="197"/>
      <c r="L359" s="197"/>
      <c r="M359" s="197"/>
      <c r="N359" s="197"/>
      <c r="O359" s="197"/>
      <c r="P359" s="197"/>
      <c r="Q359" s="197"/>
      <c r="R359" s="197"/>
      <c r="S359" s="197"/>
      <c r="T359" s="197"/>
      <c r="U359" s="197"/>
      <c r="V359" s="197"/>
      <c r="W359" s="197"/>
      <c r="X359" s="197"/>
      <c r="Y359" s="197"/>
      <c r="Z359" s="197"/>
      <c r="AA359" s="197"/>
      <c r="AB359" s="197"/>
      <c r="AC359" s="197"/>
      <c r="AD359" s="197"/>
      <c r="AE359" s="197"/>
      <c r="AF359" s="197"/>
      <c r="AG359" s="197"/>
      <c r="AH359" s="197"/>
      <c r="AI359" s="197"/>
      <c r="AJ359" s="197"/>
      <c r="AK359" s="197"/>
      <c r="AL359" s="197"/>
      <c r="AM359" s="197"/>
      <c r="AN359" s="198"/>
    </row>
    <row r="360" ht="19.9" customHeight="1" spans="1:40">
      <c r="A360" s="165"/>
      <c r="B360" s="194" t="s">
        <v>217</v>
      </c>
      <c r="C360" s="194" t="s">
        <v>226</v>
      </c>
      <c r="D360" s="195" t="s">
        <v>86</v>
      </c>
      <c r="E360" s="196" t="s">
        <v>227</v>
      </c>
      <c r="F360" s="197">
        <v>0.24</v>
      </c>
      <c r="G360" s="197">
        <v>0.24</v>
      </c>
      <c r="H360" s="197">
        <v>0.24</v>
      </c>
      <c r="I360" s="197">
        <v>0.24</v>
      </c>
      <c r="J360" s="197"/>
      <c r="K360" s="197"/>
      <c r="L360" s="197"/>
      <c r="M360" s="197"/>
      <c r="N360" s="197"/>
      <c r="O360" s="197"/>
      <c r="P360" s="197"/>
      <c r="Q360" s="197"/>
      <c r="R360" s="197"/>
      <c r="S360" s="197"/>
      <c r="T360" s="197"/>
      <c r="U360" s="197"/>
      <c r="V360" s="197"/>
      <c r="W360" s="197"/>
      <c r="X360" s="197"/>
      <c r="Y360" s="197"/>
      <c r="Z360" s="197"/>
      <c r="AA360" s="197"/>
      <c r="AB360" s="197"/>
      <c r="AC360" s="197"/>
      <c r="AD360" s="197"/>
      <c r="AE360" s="197"/>
      <c r="AF360" s="197"/>
      <c r="AG360" s="197"/>
      <c r="AH360" s="197"/>
      <c r="AI360" s="197"/>
      <c r="AJ360" s="197"/>
      <c r="AK360" s="197"/>
      <c r="AL360" s="197"/>
      <c r="AM360" s="197"/>
      <c r="AN360" s="198"/>
    </row>
    <row r="361" ht="19.9" customHeight="1" spans="1:40">
      <c r="A361" s="165"/>
      <c r="B361" s="194" t="s">
        <v>217</v>
      </c>
      <c r="C361" s="194" t="s">
        <v>226</v>
      </c>
      <c r="D361" s="195" t="s">
        <v>86</v>
      </c>
      <c r="E361" s="196" t="s">
        <v>228</v>
      </c>
      <c r="F361" s="197">
        <v>0.29</v>
      </c>
      <c r="G361" s="197">
        <v>0.29</v>
      </c>
      <c r="H361" s="197">
        <v>0.29</v>
      </c>
      <c r="I361" s="197">
        <v>0.29</v>
      </c>
      <c r="J361" s="197"/>
      <c r="K361" s="197"/>
      <c r="L361" s="197"/>
      <c r="M361" s="197"/>
      <c r="N361" s="197"/>
      <c r="O361" s="197"/>
      <c r="P361" s="197"/>
      <c r="Q361" s="197"/>
      <c r="R361" s="197"/>
      <c r="S361" s="197"/>
      <c r="T361" s="197"/>
      <c r="U361" s="197"/>
      <c r="V361" s="197"/>
      <c r="W361" s="197"/>
      <c r="X361" s="197"/>
      <c r="Y361" s="197"/>
      <c r="Z361" s="197"/>
      <c r="AA361" s="197"/>
      <c r="AB361" s="197"/>
      <c r="AC361" s="197"/>
      <c r="AD361" s="197"/>
      <c r="AE361" s="197"/>
      <c r="AF361" s="197"/>
      <c r="AG361" s="197"/>
      <c r="AH361" s="197"/>
      <c r="AI361" s="197"/>
      <c r="AJ361" s="197"/>
      <c r="AK361" s="197"/>
      <c r="AL361" s="197"/>
      <c r="AM361" s="197"/>
      <c r="AN361" s="198"/>
    </row>
    <row r="362" ht="19.9" customHeight="1" spans="2:40">
      <c r="B362" s="194" t="s">
        <v>22</v>
      </c>
      <c r="C362" s="194" t="s">
        <v>22</v>
      </c>
      <c r="D362" s="195"/>
      <c r="E362" s="196" t="s">
        <v>216</v>
      </c>
      <c r="F362" s="197">
        <v>24.95</v>
      </c>
      <c r="G362" s="197">
        <v>24.95</v>
      </c>
      <c r="H362" s="197">
        <v>24.95</v>
      </c>
      <c r="I362" s="197">
        <v>20.75</v>
      </c>
      <c r="J362" s="197"/>
      <c r="K362" s="197"/>
      <c r="L362" s="197"/>
      <c r="M362" s="197"/>
      <c r="N362" s="197"/>
      <c r="O362" s="197"/>
      <c r="P362" s="197"/>
      <c r="Q362" s="197"/>
      <c r="R362" s="197"/>
      <c r="S362" s="197"/>
      <c r="T362" s="197"/>
      <c r="U362" s="197"/>
      <c r="V362" s="197"/>
      <c r="W362" s="197"/>
      <c r="X362" s="197"/>
      <c r="Y362" s="197"/>
      <c r="Z362" s="197"/>
      <c r="AA362" s="197"/>
      <c r="AB362" s="197"/>
      <c r="AC362" s="197"/>
      <c r="AD362" s="197"/>
      <c r="AE362" s="197"/>
      <c r="AF362" s="197"/>
      <c r="AG362" s="197"/>
      <c r="AH362" s="197"/>
      <c r="AI362" s="197"/>
      <c r="AJ362" s="197"/>
      <c r="AK362" s="197"/>
      <c r="AL362" s="197"/>
      <c r="AM362" s="197"/>
      <c r="AN362" s="198"/>
    </row>
    <row r="363" ht="19.9" customHeight="1" spans="1:40">
      <c r="A363" s="165"/>
      <c r="B363" s="194" t="s">
        <v>217</v>
      </c>
      <c r="C363" s="194" t="s">
        <v>218</v>
      </c>
      <c r="D363" s="195" t="s">
        <v>86</v>
      </c>
      <c r="E363" s="196" t="s">
        <v>220</v>
      </c>
      <c r="F363" s="197">
        <v>4.2</v>
      </c>
      <c r="G363" s="197">
        <v>4.2</v>
      </c>
      <c r="H363" s="197">
        <v>4.2</v>
      </c>
      <c r="I363" s="197"/>
      <c r="J363" s="197"/>
      <c r="K363" s="197"/>
      <c r="L363" s="197"/>
      <c r="M363" s="197"/>
      <c r="N363" s="197"/>
      <c r="O363" s="197"/>
      <c r="P363" s="197"/>
      <c r="Q363" s="197"/>
      <c r="R363" s="197"/>
      <c r="S363" s="197"/>
      <c r="T363" s="197"/>
      <c r="U363" s="197"/>
      <c r="V363" s="197"/>
      <c r="W363" s="197"/>
      <c r="X363" s="197"/>
      <c r="Y363" s="197"/>
      <c r="Z363" s="197"/>
      <c r="AA363" s="197"/>
      <c r="AB363" s="197"/>
      <c r="AC363" s="197"/>
      <c r="AD363" s="197"/>
      <c r="AE363" s="197"/>
      <c r="AF363" s="197"/>
      <c r="AG363" s="197"/>
      <c r="AH363" s="197"/>
      <c r="AI363" s="197"/>
      <c r="AJ363" s="197"/>
      <c r="AK363" s="197"/>
      <c r="AL363" s="197"/>
      <c r="AM363" s="197"/>
      <c r="AN363" s="198"/>
    </row>
    <row r="364" ht="19.9" customHeight="1" spans="1:40">
      <c r="A364" s="165"/>
      <c r="B364" s="194" t="s">
        <v>217</v>
      </c>
      <c r="C364" s="194" t="s">
        <v>218</v>
      </c>
      <c r="D364" s="195" t="s">
        <v>86</v>
      </c>
      <c r="E364" s="196" t="s">
        <v>221</v>
      </c>
      <c r="F364" s="197">
        <v>20.75</v>
      </c>
      <c r="G364" s="197">
        <v>20.75</v>
      </c>
      <c r="H364" s="197">
        <v>20.75</v>
      </c>
      <c r="I364" s="197">
        <v>20.75</v>
      </c>
      <c r="J364" s="197"/>
      <c r="K364" s="197"/>
      <c r="L364" s="197"/>
      <c r="M364" s="197"/>
      <c r="N364" s="197"/>
      <c r="O364" s="197"/>
      <c r="P364" s="197"/>
      <c r="Q364" s="197"/>
      <c r="R364" s="197"/>
      <c r="S364" s="197"/>
      <c r="T364" s="197"/>
      <c r="U364" s="197"/>
      <c r="V364" s="197"/>
      <c r="W364" s="197"/>
      <c r="X364" s="197"/>
      <c r="Y364" s="197"/>
      <c r="Z364" s="197"/>
      <c r="AA364" s="197"/>
      <c r="AB364" s="197"/>
      <c r="AC364" s="197"/>
      <c r="AD364" s="197"/>
      <c r="AE364" s="197"/>
      <c r="AF364" s="197"/>
      <c r="AG364" s="197"/>
      <c r="AH364" s="197"/>
      <c r="AI364" s="197"/>
      <c r="AJ364" s="197"/>
      <c r="AK364" s="197"/>
      <c r="AL364" s="197"/>
      <c r="AM364" s="197"/>
      <c r="AN364" s="198"/>
    </row>
    <row r="365" ht="19.9" customHeight="1" spans="2:40">
      <c r="B365" s="194" t="s">
        <v>22</v>
      </c>
      <c r="C365" s="194" t="s">
        <v>22</v>
      </c>
      <c r="D365" s="195"/>
      <c r="E365" s="196" t="s">
        <v>229</v>
      </c>
      <c r="F365" s="197">
        <v>11.12</v>
      </c>
      <c r="G365" s="197">
        <v>11.12</v>
      </c>
      <c r="H365" s="197">
        <v>11.12</v>
      </c>
      <c r="I365" s="197">
        <v>11.12</v>
      </c>
      <c r="J365" s="197"/>
      <c r="K365" s="197"/>
      <c r="L365" s="197"/>
      <c r="M365" s="197"/>
      <c r="N365" s="197"/>
      <c r="O365" s="197"/>
      <c r="P365" s="197"/>
      <c r="Q365" s="197"/>
      <c r="R365" s="197"/>
      <c r="S365" s="197"/>
      <c r="T365" s="197"/>
      <c r="U365" s="197"/>
      <c r="V365" s="197"/>
      <c r="W365" s="197"/>
      <c r="X365" s="197"/>
      <c r="Y365" s="197"/>
      <c r="Z365" s="197"/>
      <c r="AA365" s="197"/>
      <c r="AB365" s="197"/>
      <c r="AC365" s="197"/>
      <c r="AD365" s="197"/>
      <c r="AE365" s="197"/>
      <c r="AF365" s="197"/>
      <c r="AG365" s="197"/>
      <c r="AH365" s="197"/>
      <c r="AI365" s="197"/>
      <c r="AJ365" s="197"/>
      <c r="AK365" s="197"/>
      <c r="AL365" s="197"/>
      <c r="AM365" s="197"/>
      <c r="AN365" s="198"/>
    </row>
    <row r="366" ht="19.9" customHeight="1" spans="2:40">
      <c r="B366" s="194" t="s">
        <v>22</v>
      </c>
      <c r="C366" s="194" t="s">
        <v>22</v>
      </c>
      <c r="D366" s="195"/>
      <c r="E366" s="196" t="s">
        <v>224</v>
      </c>
      <c r="F366" s="197">
        <v>0.59</v>
      </c>
      <c r="G366" s="197">
        <v>0.59</v>
      </c>
      <c r="H366" s="197">
        <v>0.59</v>
      </c>
      <c r="I366" s="197">
        <v>0.59</v>
      </c>
      <c r="J366" s="197"/>
      <c r="K366" s="197"/>
      <c r="L366" s="197"/>
      <c r="M366" s="197"/>
      <c r="N366" s="197"/>
      <c r="O366" s="197"/>
      <c r="P366" s="197"/>
      <c r="Q366" s="197"/>
      <c r="R366" s="197"/>
      <c r="S366" s="197"/>
      <c r="T366" s="197"/>
      <c r="U366" s="197"/>
      <c r="V366" s="197"/>
      <c r="W366" s="197"/>
      <c r="X366" s="197"/>
      <c r="Y366" s="197"/>
      <c r="Z366" s="197"/>
      <c r="AA366" s="197"/>
      <c r="AB366" s="197"/>
      <c r="AC366" s="197"/>
      <c r="AD366" s="197"/>
      <c r="AE366" s="197"/>
      <c r="AF366" s="197"/>
      <c r="AG366" s="197"/>
      <c r="AH366" s="197"/>
      <c r="AI366" s="197"/>
      <c r="AJ366" s="197"/>
      <c r="AK366" s="197"/>
      <c r="AL366" s="197"/>
      <c r="AM366" s="197"/>
      <c r="AN366" s="198"/>
    </row>
    <row r="367" ht="19.9" customHeight="1" spans="2:40">
      <c r="B367" s="194" t="s">
        <v>22</v>
      </c>
      <c r="C367" s="194" t="s">
        <v>22</v>
      </c>
      <c r="D367" s="195"/>
      <c r="E367" s="196" t="s">
        <v>231</v>
      </c>
      <c r="F367" s="197">
        <v>30.09</v>
      </c>
      <c r="G367" s="197">
        <v>30.09</v>
      </c>
      <c r="H367" s="197">
        <v>30.09</v>
      </c>
      <c r="I367" s="197">
        <v>30.09</v>
      </c>
      <c r="J367" s="197"/>
      <c r="K367" s="197"/>
      <c r="L367" s="197"/>
      <c r="M367" s="197"/>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197"/>
      <c r="AL367" s="197"/>
      <c r="AM367" s="197"/>
      <c r="AN367" s="198"/>
    </row>
    <row r="368" ht="19.9" customHeight="1" spans="1:40">
      <c r="A368" s="165"/>
      <c r="B368" s="194" t="s">
        <v>217</v>
      </c>
      <c r="C368" s="194" t="s">
        <v>232</v>
      </c>
      <c r="D368" s="195" t="s">
        <v>86</v>
      </c>
      <c r="E368" s="196" t="s">
        <v>233</v>
      </c>
      <c r="F368" s="197">
        <v>29.77</v>
      </c>
      <c r="G368" s="197">
        <v>29.77</v>
      </c>
      <c r="H368" s="197">
        <v>29.77</v>
      </c>
      <c r="I368" s="197">
        <v>29.77</v>
      </c>
      <c r="J368" s="197"/>
      <c r="K368" s="197"/>
      <c r="L368" s="197"/>
      <c r="M368" s="197"/>
      <c r="N368" s="197"/>
      <c r="O368" s="197"/>
      <c r="P368" s="197"/>
      <c r="Q368" s="197"/>
      <c r="R368" s="197"/>
      <c r="S368" s="197"/>
      <c r="T368" s="197"/>
      <c r="U368" s="197"/>
      <c r="V368" s="197"/>
      <c r="W368" s="197"/>
      <c r="X368" s="197"/>
      <c r="Y368" s="197"/>
      <c r="Z368" s="197"/>
      <c r="AA368" s="197"/>
      <c r="AB368" s="197"/>
      <c r="AC368" s="197"/>
      <c r="AD368" s="197"/>
      <c r="AE368" s="197"/>
      <c r="AF368" s="197"/>
      <c r="AG368" s="197"/>
      <c r="AH368" s="197"/>
      <c r="AI368" s="197"/>
      <c r="AJ368" s="197"/>
      <c r="AK368" s="197"/>
      <c r="AL368" s="197"/>
      <c r="AM368" s="197"/>
      <c r="AN368" s="198"/>
    </row>
    <row r="369" ht="19.9" customHeight="1" spans="1:40">
      <c r="A369" s="165"/>
      <c r="B369" s="194" t="s">
        <v>217</v>
      </c>
      <c r="C369" s="194" t="s">
        <v>232</v>
      </c>
      <c r="D369" s="195" t="s">
        <v>86</v>
      </c>
      <c r="E369" s="196" t="s">
        <v>234</v>
      </c>
      <c r="F369" s="197">
        <v>0.32</v>
      </c>
      <c r="G369" s="197">
        <v>0.32</v>
      </c>
      <c r="H369" s="197">
        <v>0.32</v>
      </c>
      <c r="I369" s="197">
        <v>0.32</v>
      </c>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c r="AN369" s="198"/>
    </row>
    <row r="370" ht="19.9" customHeight="1" spans="2:40">
      <c r="B370" s="194" t="s">
        <v>22</v>
      </c>
      <c r="C370" s="194" t="s">
        <v>22</v>
      </c>
      <c r="D370" s="195"/>
      <c r="E370" s="196" t="s">
        <v>223</v>
      </c>
      <c r="F370" s="197">
        <v>9.45</v>
      </c>
      <c r="G370" s="197">
        <v>9.45</v>
      </c>
      <c r="H370" s="197">
        <v>9.45</v>
      </c>
      <c r="I370" s="197">
        <v>9.45</v>
      </c>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8"/>
    </row>
    <row r="371" ht="19.9" customHeight="1" spans="2:40">
      <c r="B371" s="194" t="s">
        <v>22</v>
      </c>
      <c r="C371" s="194" t="s">
        <v>22</v>
      </c>
      <c r="D371" s="195"/>
      <c r="E371" s="196" t="s">
        <v>235</v>
      </c>
      <c r="F371" s="197">
        <v>3.9</v>
      </c>
      <c r="G371" s="197">
        <v>3.9</v>
      </c>
      <c r="H371" s="197">
        <v>3.9</v>
      </c>
      <c r="I371" s="197">
        <v>3.9</v>
      </c>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8"/>
    </row>
    <row r="372" ht="19.9" customHeight="1" spans="2:40">
      <c r="B372" s="194" t="s">
        <v>22</v>
      </c>
      <c r="C372" s="194" t="s">
        <v>22</v>
      </c>
      <c r="D372" s="195"/>
      <c r="E372" s="196" t="s">
        <v>259</v>
      </c>
      <c r="F372" s="197">
        <v>585.71</v>
      </c>
      <c r="G372" s="197">
        <v>585.71</v>
      </c>
      <c r="H372" s="197">
        <v>585.71</v>
      </c>
      <c r="I372" s="197">
        <v>305.59</v>
      </c>
      <c r="J372" s="197">
        <f>280.12-11.9</f>
        <v>268.22</v>
      </c>
      <c r="K372" s="197"/>
      <c r="L372" s="197"/>
      <c r="M372" s="197"/>
      <c r="N372" s="197"/>
      <c r="O372" s="197"/>
      <c r="P372" s="197"/>
      <c r="Q372" s="197"/>
      <c r="R372" s="197"/>
      <c r="S372" s="197"/>
      <c r="T372" s="197"/>
      <c r="U372" s="197"/>
      <c r="V372" s="197"/>
      <c r="W372" s="197"/>
      <c r="X372" s="197"/>
      <c r="Y372" s="197"/>
      <c r="Z372" s="197"/>
      <c r="AA372" s="197"/>
      <c r="AB372" s="197"/>
      <c r="AC372" s="197"/>
      <c r="AD372" s="197"/>
      <c r="AE372" s="197"/>
      <c r="AF372" s="197"/>
      <c r="AG372" s="197"/>
      <c r="AH372" s="197"/>
      <c r="AI372" s="197"/>
      <c r="AJ372" s="197"/>
      <c r="AK372" s="197"/>
      <c r="AL372" s="197"/>
      <c r="AM372" s="197"/>
      <c r="AN372" s="198"/>
    </row>
    <row r="373" ht="19.9" customHeight="1" spans="1:40">
      <c r="A373" s="165"/>
      <c r="B373" s="194" t="s">
        <v>22</v>
      </c>
      <c r="C373" s="194" t="s">
        <v>22</v>
      </c>
      <c r="D373" s="195"/>
      <c r="E373" s="196" t="s">
        <v>190</v>
      </c>
      <c r="F373" s="197">
        <v>294.74</v>
      </c>
      <c r="G373" s="197">
        <v>294.74</v>
      </c>
      <c r="H373" s="197">
        <v>294.74</v>
      </c>
      <c r="I373" s="197">
        <v>27.84</v>
      </c>
      <c r="J373" s="197">
        <v>266.9</v>
      </c>
      <c r="K373" s="197"/>
      <c r="L373" s="197"/>
      <c r="M373" s="197"/>
      <c r="N373" s="197"/>
      <c r="O373" s="197"/>
      <c r="P373" s="197"/>
      <c r="Q373" s="197"/>
      <c r="R373" s="197"/>
      <c r="S373" s="197"/>
      <c r="T373" s="197"/>
      <c r="U373" s="197"/>
      <c r="V373" s="197"/>
      <c r="W373" s="197"/>
      <c r="X373" s="197"/>
      <c r="Y373" s="197"/>
      <c r="Z373" s="197"/>
      <c r="AA373" s="197"/>
      <c r="AB373" s="197"/>
      <c r="AC373" s="197"/>
      <c r="AD373" s="197"/>
      <c r="AE373" s="197"/>
      <c r="AF373" s="197"/>
      <c r="AG373" s="197"/>
      <c r="AH373" s="197"/>
      <c r="AI373" s="197"/>
      <c r="AJ373" s="197"/>
      <c r="AK373" s="197"/>
      <c r="AL373" s="197"/>
      <c r="AM373" s="197"/>
      <c r="AN373" s="198"/>
    </row>
    <row r="374" ht="19.9" customHeight="1" spans="1:40">
      <c r="A374" s="165"/>
      <c r="B374" s="194" t="s">
        <v>22</v>
      </c>
      <c r="C374" s="194" t="s">
        <v>22</v>
      </c>
      <c r="D374" s="195"/>
      <c r="E374" s="196" t="s">
        <v>207</v>
      </c>
      <c r="F374" s="197">
        <v>1.61</v>
      </c>
      <c r="G374" s="197">
        <v>1.61</v>
      </c>
      <c r="H374" s="197">
        <v>1.61</v>
      </c>
      <c r="I374" s="197">
        <v>1.61</v>
      </c>
      <c r="J374" s="197"/>
      <c r="K374" s="197"/>
      <c r="L374" s="197"/>
      <c r="M374" s="197"/>
      <c r="N374" s="197"/>
      <c r="O374" s="197"/>
      <c r="P374" s="197"/>
      <c r="Q374" s="197"/>
      <c r="R374" s="197"/>
      <c r="S374" s="197"/>
      <c r="T374" s="197"/>
      <c r="U374" s="197"/>
      <c r="V374" s="197"/>
      <c r="W374" s="197"/>
      <c r="X374" s="197"/>
      <c r="Y374" s="197"/>
      <c r="Z374" s="197"/>
      <c r="AA374" s="197"/>
      <c r="AB374" s="197"/>
      <c r="AC374" s="197"/>
      <c r="AD374" s="197"/>
      <c r="AE374" s="197"/>
      <c r="AF374" s="197"/>
      <c r="AG374" s="197"/>
      <c r="AH374" s="197"/>
      <c r="AI374" s="197"/>
      <c r="AJ374" s="197"/>
      <c r="AK374" s="197"/>
      <c r="AL374" s="197"/>
      <c r="AM374" s="197"/>
      <c r="AN374" s="198"/>
    </row>
    <row r="375" ht="19.9" customHeight="1" spans="2:40">
      <c r="B375" s="194" t="s">
        <v>22</v>
      </c>
      <c r="C375" s="194" t="s">
        <v>22</v>
      </c>
      <c r="D375" s="195"/>
      <c r="E375" s="196" t="s">
        <v>191</v>
      </c>
      <c r="F375" s="197">
        <v>2</v>
      </c>
      <c r="G375" s="197">
        <v>2</v>
      </c>
      <c r="H375" s="197">
        <v>2</v>
      </c>
      <c r="I375" s="197">
        <v>2</v>
      </c>
      <c r="J375" s="197"/>
      <c r="K375" s="197"/>
      <c r="L375" s="197"/>
      <c r="M375" s="197"/>
      <c r="N375" s="197"/>
      <c r="O375" s="197"/>
      <c r="P375" s="197"/>
      <c r="Q375" s="197"/>
      <c r="R375" s="197"/>
      <c r="S375" s="197"/>
      <c r="T375" s="197"/>
      <c r="U375" s="197"/>
      <c r="V375" s="197"/>
      <c r="W375" s="197"/>
      <c r="X375" s="197"/>
      <c r="Y375" s="197"/>
      <c r="Z375" s="197"/>
      <c r="AA375" s="197"/>
      <c r="AB375" s="197"/>
      <c r="AC375" s="197"/>
      <c r="AD375" s="197"/>
      <c r="AE375" s="197"/>
      <c r="AF375" s="197"/>
      <c r="AG375" s="197"/>
      <c r="AH375" s="197"/>
      <c r="AI375" s="197"/>
      <c r="AJ375" s="197"/>
      <c r="AK375" s="197"/>
      <c r="AL375" s="197"/>
      <c r="AM375" s="197"/>
      <c r="AN375" s="198"/>
    </row>
    <row r="376" ht="19.9" customHeight="1" spans="2:40">
      <c r="B376" s="194" t="s">
        <v>22</v>
      </c>
      <c r="C376" s="194" t="s">
        <v>22</v>
      </c>
      <c r="D376" s="195"/>
      <c r="E376" s="196" t="s">
        <v>211</v>
      </c>
      <c r="F376" s="197">
        <v>11.5</v>
      </c>
      <c r="G376" s="197">
        <v>11.5</v>
      </c>
      <c r="H376" s="197">
        <v>11.5</v>
      </c>
      <c r="I376" s="197">
        <v>3.5</v>
      </c>
      <c r="J376" s="197">
        <v>8</v>
      </c>
      <c r="K376" s="197"/>
      <c r="L376" s="197"/>
      <c r="M376" s="197"/>
      <c r="N376" s="197"/>
      <c r="O376" s="197"/>
      <c r="P376" s="197"/>
      <c r="Q376" s="197"/>
      <c r="R376" s="197"/>
      <c r="S376" s="197"/>
      <c r="T376" s="197"/>
      <c r="U376" s="197"/>
      <c r="V376" s="197"/>
      <c r="W376" s="197"/>
      <c r="X376" s="197"/>
      <c r="Y376" s="197"/>
      <c r="Z376" s="197"/>
      <c r="AA376" s="197"/>
      <c r="AB376" s="197"/>
      <c r="AC376" s="197"/>
      <c r="AD376" s="197"/>
      <c r="AE376" s="197"/>
      <c r="AF376" s="197"/>
      <c r="AG376" s="197"/>
      <c r="AH376" s="197"/>
      <c r="AI376" s="197"/>
      <c r="AJ376" s="197"/>
      <c r="AK376" s="197"/>
      <c r="AL376" s="197"/>
      <c r="AM376" s="197"/>
      <c r="AN376" s="198"/>
    </row>
    <row r="377" ht="19.9" customHeight="1" spans="2:40">
      <c r="B377" s="194" t="s">
        <v>22</v>
      </c>
      <c r="C377" s="194" t="s">
        <v>22</v>
      </c>
      <c r="D377" s="195"/>
      <c r="E377" s="196" t="s">
        <v>192</v>
      </c>
      <c r="F377" s="197">
        <v>3.33</v>
      </c>
      <c r="G377" s="197">
        <v>3.33</v>
      </c>
      <c r="H377" s="197">
        <v>3.33</v>
      </c>
      <c r="I377" s="197">
        <v>3.33</v>
      </c>
      <c r="J377" s="197"/>
      <c r="K377" s="197"/>
      <c r="L377" s="197"/>
      <c r="M377" s="197"/>
      <c r="N377" s="197"/>
      <c r="O377" s="197"/>
      <c r="P377" s="197"/>
      <c r="Q377" s="197"/>
      <c r="R377" s="197"/>
      <c r="S377" s="197"/>
      <c r="T377" s="197"/>
      <c r="U377" s="197"/>
      <c r="V377" s="197"/>
      <c r="W377" s="197"/>
      <c r="X377" s="197"/>
      <c r="Y377" s="197"/>
      <c r="Z377" s="197"/>
      <c r="AA377" s="197"/>
      <c r="AB377" s="197"/>
      <c r="AC377" s="197"/>
      <c r="AD377" s="197"/>
      <c r="AE377" s="197"/>
      <c r="AF377" s="197"/>
      <c r="AG377" s="197"/>
      <c r="AH377" s="197"/>
      <c r="AI377" s="197"/>
      <c r="AJ377" s="197"/>
      <c r="AK377" s="197"/>
      <c r="AL377" s="197"/>
      <c r="AM377" s="197"/>
      <c r="AN377" s="198"/>
    </row>
    <row r="378" ht="19.9" customHeight="1" spans="1:40">
      <c r="A378" s="165"/>
      <c r="B378" s="194" t="s">
        <v>193</v>
      </c>
      <c r="C378" s="194" t="s">
        <v>194</v>
      </c>
      <c r="D378" s="195" t="s">
        <v>92</v>
      </c>
      <c r="E378" s="196" t="s">
        <v>196</v>
      </c>
      <c r="F378" s="197">
        <v>3.17</v>
      </c>
      <c r="G378" s="197">
        <v>3.17</v>
      </c>
      <c r="H378" s="197">
        <v>3.17</v>
      </c>
      <c r="I378" s="197">
        <v>3.17</v>
      </c>
      <c r="J378" s="197"/>
      <c r="K378" s="197"/>
      <c r="L378" s="197"/>
      <c r="M378" s="197"/>
      <c r="N378" s="197"/>
      <c r="O378" s="197"/>
      <c r="P378" s="197"/>
      <c r="Q378" s="197"/>
      <c r="R378" s="197"/>
      <c r="S378" s="197"/>
      <c r="T378" s="197"/>
      <c r="U378" s="197"/>
      <c r="V378" s="197"/>
      <c r="W378" s="197"/>
      <c r="X378" s="197"/>
      <c r="Y378" s="197"/>
      <c r="Z378" s="197"/>
      <c r="AA378" s="197"/>
      <c r="AB378" s="197"/>
      <c r="AC378" s="197"/>
      <c r="AD378" s="197"/>
      <c r="AE378" s="197"/>
      <c r="AF378" s="197"/>
      <c r="AG378" s="197"/>
      <c r="AH378" s="197"/>
      <c r="AI378" s="197"/>
      <c r="AJ378" s="197"/>
      <c r="AK378" s="197"/>
      <c r="AL378" s="197"/>
      <c r="AM378" s="197"/>
      <c r="AN378" s="198"/>
    </row>
    <row r="379" ht="19.9" customHeight="1" spans="1:40">
      <c r="A379" s="165"/>
      <c r="B379" s="194" t="s">
        <v>193</v>
      </c>
      <c r="C379" s="194" t="s">
        <v>194</v>
      </c>
      <c r="D379" s="195" t="s">
        <v>92</v>
      </c>
      <c r="E379" s="196" t="s">
        <v>197</v>
      </c>
      <c r="F379" s="197">
        <v>0.16</v>
      </c>
      <c r="G379" s="197">
        <v>0.16</v>
      </c>
      <c r="H379" s="197">
        <v>0.16</v>
      </c>
      <c r="I379" s="197">
        <v>0.16</v>
      </c>
      <c r="J379" s="197"/>
      <c r="K379" s="197"/>
      <c r="L379" s="197"/>
      <c r="M379" s="197"/>
      <c r="N379" s="197"/>
      <c r="O379" s="197"/>
      <c r="P379" s="197"/>
      <c r="Q379" s="197"/>
      <c r="R379" s="197"/>
      <c r="S379" s="197"/>
      <c r="T379" s="197"/>
      <c r="U379" s="197"/>
      <c r="V379" s="197"/>
      <c r="W379" s="197"/>
      <c r="X379" s="197"/>
      <c r="Y379" s="197"/>
      <c r="Z379" s="197"/>
      <c r="AA379" s="197"/>
      <c r="AB379" s="197"/>
      <c r="AC379" s="197"/>
      <c r="AD379" s="197"/>
      <c r="AE379" s="197"/>
      <c r="AF379" s="197"/>
      <c r="AG379" s="197"/>
      <c r="AH379" s="197"/>
      <c r="AI379" s="197"/>
      <c r="AJ379" s="197"/>
      <c r="AK379" s="197"/>
      <c r="AL379" s="197"/>
      <c r="AM379" s="197"/>
      <c r="AN379" s="198"/>
    </row>
    <row r="380" ht="19.9" customHeight="1" spans="2:40">
      <c r="B380" s="194" t="s">
        <v>22</v>
      </c>
      <c r="C380" s="194" t="s">
        <v>22</v>
      </c>
      <c r="D380" s="195"/>
      <c r="E380" s="196" t="s">
        <v>206</v>
      </c>
      <c r="F380" s="197">
        <v>1.5</v>
      </c>
      <c r="G380" s="197">
        <v>1.5</v>
      </c>
      <c r="H380" s="197">
        <v>1.5</v>
      </c>
      <c r="I380" s="197">
        <v>1</v>
      </c>
      <c r="J380" s="197">
        <v>0.5</v>
      </c>
      <c r="K380" s="197"/>
      <c r="L380" s="197"/>
      <c r="M380" s="197"/>
      <c r="N380" s="197"/>
      <c r="O380" s="197"/>
      <c r="P380" s="197"/>
      <c r="Q380" s="197"/>
      <c r="R380" s="197"/>
      <c r="S380" s="197"/>
      <c r="T380" s="197"/>
      <c r="U380" s="197"/>
      <c r="V380" s="197"/>
      <c r="W380" s="197"/>
      <c r="X380" s="197"/>
      <c r="Y380" s="197"/>
      <c r="Z380" s="197"/>
      <c r="AA380" s="197"/>
      <c r="AB380" s="197"/>
      <c r="AC380" s="197"/>
      <c r="AD380" s="197"/>
      <c r="AE380" s="197"/>
      <c r="AF380" s="197"/>
      <c r="AG380" s="197"/>
      <c r="AH380" s="197"/>
      <c r="AI380" s="197"/>
      <c r="AJ380" s="197"/>
      <c r="AK380" s="197"/>
      <c r="AL380" s="197"/>
      <c r="AM380" s="197"/>
      <c r="AN380" s="198"/>
    </row>
    <row r="381" ht="19.9" customHeight="1" spans="2:40">
      <c r="B381" s="194" t="s">
        <v>22</v>
      </c>
      <c r="C381" s="194" t="s">
        <v>22</v>
      </c>
      <c r="D381" s="195"/>
      <c r="E381" s="196" t="s">
        <v>198</v>
      </c>
      <c r="F381" s="197">
        <v>112</v>
      </c>
      <c r="G381" s="197">
        <v>112</v>
      </c>
      <c r="H381" s="197">
        <v>112</v>
      </c>
      <c r="I381" s="197"/>
      <c r="J381" s="197">
        <v>112</v>
      </c>
      <c r="K381" s="197"/>
      <c r="L381" s="197"/>
      <c r="M381" s="197"/>
      <c r="N381" s="197"/>
      <c r="O381" s="197"/>
      <c r="P381" s="197"/>
      <c r="Q381" s="197"/>
      <c r="R381" s="197"/>
      <c r="S381" s="197"/>
      <c r="T381" s="197"/>
      <c r="U381" s="197"/>
      <c r="V381" s="197"/>
      <c r="W381" s="197"/>
      <c r="X381" s="197"/>
      <c r="Y381" s="197"/>
      <c r="Z381" s="197"/>
      <c r="AA381" s="197"/>
      <c r="AB381" s="197"/>
      <c r="AC381" s="197"/>
      <c r="AD381" s="197"/>
      <c r="AE381" s="197"/>
      <c r="AF381" s="197"/>
      <c r="AG381" s="197"/>
      <c r="AH381" s="197"/>
      <c r="AI381" s="197"/>
      <c r="AJ381" s="197"/>
      <c r="AK381" s="197"/>
      <c r="AL381" s="197"/>
      <c r="AM381" s="197"/>
      <c r="AN381" s="198"/>
    </row>
    <row r="382" ht="19.9" customHeight="1" spans="2:40">
      <c r="B382" s="194" t="s">
        <v>22</v>
      </c>
      <c r="C382" s="194" t="s">
        <v>22</v>
      </c>
      <c r="D382" s="195"/>
      <c r="E382" s="196" t="s">
        <v>209</v>
      </c>
      <c r="F382" s="197">
        <v>2.5</v>
      </c>
      <c r="G382" s="197">
        <v>2.5</v>
      </c>
      <c r="H382" s="197">
        <v>2.5</v>
      </c>
      <c r="I382" s="197">
        <v>2.5</v>
      </c>
      <c r="J382" s="197"/>
      <c r="K382" s="197"/>
      <c r="L382" s="197"/>
      <c r="M382" s="197"/>
      <c r="N382" s="197"/>
      <c r="O382" s="197"/>
      <c r="P382" s="197"/>
      <c r="Q382" s="197"/>
      <c r="R382" s="197"/>
      <c r="S382" s="197"/>
      <c r="T382" s="197"/>
      <c r="U382" s="197"/>
      <c r="V382" s="197"/>
      <c r="W382" s="197"/>
      <c r="X382" s="197"/>
      <c r="Y382" s="197"/>
      <c r="Z382" s="197"/>
      <c r="AA382" s="197"/>
      <c r="AB382" s="197"/>
      <c r="AC382" s="197"/>
      <c r="AD382" s="197"/>
      <c r="AE382" s="197"/>
      <c r="AF382" s="197"/>
      <c r="AG382" s="197"/>
      <c r="AH382" s="197"/>
      <c r="AI382" s="197"/>
      <c r="AJ382" s="197"/>
      <c r="AK382" s="197"/>
      <c r="AL382" s="197"/>
      <c r="AM382" s="197"/>
      <c r="AN382" s="198"/>
    </row>
    <row r="383" ht="19.9" customHeight="1" spans="2:40">
      <c r="B383" s="194" t="s">
        <v>22</v>
      </c>
      <c r="C383" s="194" t="s">
        <v>22</v>
      </c>
      <c r="D383" s="195"/>
      <c r="E383" s="196" t="s">
        <v>199</v>
      </c>
      <c r="F383" s="197">
        <v>11.5</v>
      </c>
      <c r="G383" s="197">
        <v>11.5</v>
      </c>
      <c r="H383" s="197">
        <v>11.5</v>
      </c>
      <c r="I383" s="197">
        <v>1.5</v>
      </c>
      <c r="J383" s="197">
        <v>10</v>
      </c>
      <c r="K383" s="197"/>
      <c r="L383" s="197"/>
      <c r="M383" s="197"/>
      <c r="N383" s="197"/>
      <c r="O383" s="197"/>
      <c r="P383" s="197"/>
      <c r="Q383" s="197"/>
      <c r="R383" s="197"/>
      <c r="S383" s="197"/>
      <c r="T383" s="197"/>
      <c r="U383" s="197"/>
      <c r="V383" s="197"/>
      <c r="W383" s="197"/>
      <c r="X383" s="197"/>
      <c r="Y383" s="197"/>
      <c r="Z383" s="197"/>
      <c r="AA383" s="197"/>
      <c r="AB383" s="197"/>
      <c r="AC383" s="197"/>
      <c r="AD383" s="197"/>
      <c r="AE383" s="197"/>
      <c r="AF383" s="197"/>
      <c r="AG383" s="197"/>
      <c r="AH383" s="197"/>
      <c r="AI383" s="197"/>
      <c r="AJ383" s="197"/>
      <c r="AK383" s="197"/>
      <c r="AL383" s="197"/>
      <c r="AM383" s="197"/>
      <c r="AN383" s="198"/>
    </row>
    <row r="384" ht="19.9" customHeight="1" spans="2:40">
      <c r="B384" s="194" t="s">
        <v>22</v>
      </c>
      <c r="C384" s="194" t="s">
        <v>22</v>
      </c>
      <c r="D384" s="195"/>
      <c r="E384" s="196" t="s">
        <v>210</v>
      </c>
      <c r="F384" s="197">
        <v>100</v>
      </c>
      <c r="G384" s="197">
        <v>100</v>
      </c>
      <c r="H384" s="197">
        <v>100</v>
      </c>
      <c r="I384" s="197"/>
      <c r="J384" s="197">
        <v>100</v>
      </c>
      <c r="K384" s="197"/>
      <c r="L384" s="197"/>
      <c r="M384" s="197"/>
      <c r="N384" s="197"/>
      <c r="O384" s="197"/>
      <c r="P384" s="197"/>
      <c r="Q384" s="197"/>
      <c r="R384" s="197"/>
      <c r="S384" s="197"/>
      <c r="T384" s="197"/>
      <c r="U384" s="197"/>
      <c r="V384" s="197"/>
      <c r="W384" s="197"/>
      <c r="X384" s="197"/>
      <c r="Y384" s="197"/>
      <c r="Z384" s="197"/>
      <c r="AA384" s="197"/>
      <c r="AB384" s="197"/>
      <c r="AC384" s="197"/>
      <c r="AD384" s="197"/>
      <c r="AE384" s="197"/>
      <c r="AF384" s="197"/>
      <c r="AG384" s="197"/>
      <c r="AH384" s="197"/>
      <c r="AI384" s="197"/>
      <c r="AJ384" s="197"/>
      <c r="AK384" s="197"/>
      <c r="AL384" s="197"/>
      <c r="AM384" s="197"/>
      <c r="AN384" s="198"/>
    </row>
    <row r="385" ht="19.9" customHeight="1" spans="2:40">
      <c r="B385" s="194" t="s">
        <v>22</v>
      </c>
      <c r="C385" s="194" t="s">
        <v>22</v>
      </c>
      <c r="D385" s="195"/>
      <c r="E385" s="196" t="s">
        <v>200</v>
      </c>
      <c r="F385" s="197">
        <v>1.5</v>
      </c>
      <c r="G385" s="197">
        <v>1.5</v>
      </c>
      <c r="H385" s="197">
        <v>1.5</v>
      </c>
      <c r="I385" s="197">
        <v>1.5</v>
      </c>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c r="AG385" s="197"/>
      <c r="AH385" s="197"/>
      <c r="AI385" s="197"/>
      <c r="AJ385" s="197"/>
      <c r="AK385" s="197"/>
      <c r="AL385" s="197"/>
      <c r="AM385" s="197"/>
      <c r="AN385" s="198"/>
    </row>
    <row r="386" ht="19.9" customHeight="1" spans="2:40">
      <c r="B386" s="194" t="s">
        <v>22</v>
      </c>
      <c r="C386" s="194" t="s">
        <v>22</v>
      </c>
      <c r="D386" s="195"/>
      <c r="E386" s="196" t="s">
        <v>208</v>
      </c>
      <c r="F386" s="197">
        <v>12.5</v>
      </c>
      <c r="G386" s="197">
        <v>12.5</v>
      </c>
      <c r="H386" s="197">
        <v>12.5</v>
      </c>
      <c r="I386" s="197">
        <v>2.5</v>
      </c>
      <c r="J386" s="197">
        <v>10</v>
      </c>
      <c r="K386" s="197"/>
      <c r="L386" s="197"/>
      <c r="M386" s="197"/>
      <c r="N386" s="197"/>
      <c r="O386" s="197"/>
      <c r="P386" s="197"/>
      <c r="Q386" s="197"/>
      <c r="R386" s="197"/>
      <c r="S386" s="197"/>
      <c r="T386" s="197"/>
      <c r="U386" s="197"/>
      <c r="V386" s="197"/>
      <c r="W386" s="197"/>
      <c r="X386" s="197"/>
      <c r="Y386" s="197"/>
      <c r="Z386" s="197"/>
      <c r="AA386" s="197"/>
      <c r="AB386" s="197"/>
      <c r="AC386" s="197"/>
      <c r="AD386" s="197"/>
      <c r="AE386" s="197"/>
      <c r="AF386" s="197"/>
      <c r="AG386" s="197"/>
      <c r="AH386" s="197"/>
      <c r="AI386" s="197"/>
      <c r="AJ386" s="197"/>
      <c r="AK386" s="197"/>
      <c r="AL386" s="197"/>
      <c r="AM386" s="197"/>
      <c r="AN386" s="198"/>
    </row>
    <row r="387" ht="19.9" customHeight="1" spans="2:40">
      <c r="B387" s="194" t="s">
        <v>22</v>
      </c>
      <c r="C387" s="194" t="s">
        <v>22</v>
      </c>
      <c r="D387" s="195"/>
      <c r="E387" s="196" t="s">
        <v>201</v>
      </c>
      <c r="F387" s="197">
        <v>15</v>
      </c>
      <c r="G387" s="197">
        <v>15</v>
      </c>
      <c r="H387" s="197">
        <v>15</v>
      </c>
      <c r="I387" s="197">
        <v>3</v>
      </c>
      <c r="J387" s="197">
        <v>12</v>
      </c>
      <c r="K387" s="197"/>
      <c r="L387" s="197"/>
      <c r="M387" s="197"/>
      <c r="N387" s="197"/>
      <c r="O387" s="197"/>
      <c r="P387" s="197"/>
      <c r="Q387" s="197"/>
      <c r="R387" s="197"/>
      <c r="S387" s="197"/>
      <c r="T387" s="197"/>
      <c r="U387" s="197"/>
      <c r="V387" s="197"/>
      <c r="W387" s="197"/>
      <c r="X387" s="197"/>
      <c r="Y387" s="197"/>
      <c r="Z387" s="197"/>
      <c r="AA387" s="197"/>
      <c r="AB387" s="197"/>
      <c r="AC387" s="197"/>
      <c r="AD387" s="197"/>
      <c r="AE387" s="197"/>
      <c r="AF387" s="197"/>
      <c r="AG387" s="197"/>
      <c r="AH387" s="197"/>
      <c r="AI387" s="197"/>
      <c r="AJ387" s="197"/>
      <c r="AK387" s="197"/>
      <c r="AL387" s="197"/>
      <c r="AM387" s="197"/>
      <c r="AN387" s="198"/>
    </row>
    <row r="388" ht="19.9" customHeight="1" spans="2:40">
      <c r="B388" s="194" t="s">
        <v>22</v>
      </c>
      <c r="C388" s="194" t="s">
        <v>22</v>
      </c>
      <c r="D388" s="195"/>
      <c r="E388" s="196" t="s">
        <v>205</v>
      </c>
      <c r="F388" s="197">
        <v>3</v>
      </c>
      <c r="G388" s="197">
        <v>3</v>
      </c>
      <c r="H388" s="197">
        <v>3</v>
      </c>
      <c r="I388" s="197">
        <v>3</v>
      </c>
      <c r="J388" s="197"/>
      <c r="K388" s="197"/>
      <c r="L388" s="197"/>
      <c r="M388" s="197"/>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8"/>
    </row>
    <row r="389" ht="19.9" customHeight="1" spans="2:40">
      <c r="B389" s="194" t="s">
        <v>22</v>
      </c>
      <c r="C389" s="194" t="s">
        <v>22</v>
      </c>
      <c r="D389" s="195"/>
      <c r="E389" s="196" t="s">
        <v>213</v>
      </c>
      <c r="F389" s="197">
        <v>2.4</v>
      </c>
      <c r="G389" s="197">
        <v>2.4</v>
      </c>
      <c r="H389" s="197">
        <v>2.4</v>
      </c>
      <c r="I389" s="197">
        <v>2.4</v>
      </c>
      <c r="J389" s="197"/>
      <c r="K389" s="197"/>
      <c r="L389" s="197"/>
      <c r="M389" s="197"/>
      <c r="N389" s="197"/>
      <c r="O389" s="197"/>
      <c r="P389" s="197"/>
      <c r="Q389" s="197"/>
      <c r="R389" s="197"/>
      <c r="S389" s="197"/>
      <c r="T389" s="197"/>
      <c r="U389" s="197"/>
      <c r="V389" s="197"/>
      <c r="W389" s="197"/>
      <c r="X389" s="197"/>
      <c r="Y389" s="197"/>
      <c r="Z389" s="197"/>
      <c r="AA389" s="197"/>
      <c r="AB389" s="197"/>
      <c r="AC389" s="197"/>
      <c r="AD389" s="197"/>
      <c r="AE389" s="197"/>
      <c r="AF389" s="197"/>
      <c r="AG389" s="197"/>
      <c r="AH389" s="197"/>
      <c r="AI389" s="197"/>
      <c r="AJ389" s="197"/>
      <c r="AK389" s="197"/>
      <c r="AL389" s="197"/>
      <c r="AM389" s="197"/>
      <c r="AN389" s="198"/>
    </row>
    <row r="390" ht="19.9" customHeight="1" spans="2:40">
      <c r="B390" s="194" t="s">
        <v>22</v>
      </c>
      <c r="C390" s="194" t="s">
        <v>22</v>
      </c>
      <c r="D390" s="195"/>
      <c r="E390" s="196" t="s">
        <v>249</v>
      </c>
      <c r="F390" s="197">
        <v>14.4</v>
      </c>
      <c r="G390" s="197">
        <v>14.4</v>
      </c>
      <c r="H390" s="197">
        <v>14.4</v>
      </c>
      <c r="I390" s="197"/>
      <c r="J390" s="197">
        <v>14.4</v>
      </c>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8"/>
    </row>
    <row r="391" ht="19.9" customHeight="1" spans="2:40">
      <c r="B391" s="194" t="s">
        <v>22</v>
      </c>
      <c r="C391" s="194" t="s">
        <v>22</v>
      </c>
      <c r="D391" s="195"/>
      <c r="E391" s="196" t="s">
        <v>215</v>
      </c>
      <c r="F391" s="197">
        <v>279.57</v>
      </c>
      <c r="G391" s="197">
        <v>279.57</v>
      </c>
      <c r="H391" s="197">
        <v>279.57</v>
      </c>
      <c r="I391" s="197">
        <v>267.67</v>
      </c>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8"/>
    </row>
    <row r="392" ht="19.9" customHeight="1" spans="1:40">
      <c r="A392" s="165"/>
      <c r="B392" s="194" t="s">
        <v>22</v>
      </c>
      <c r="C392" s="194" t="s">
        <v>22</v>
      </c>
      <c r="D392" s="195"/>
      <c r="E392" s="196" t="s">
        <v>216</v>
      </c>
      <c r="F392" s="197">
        <v>67.49</v>
      </c>
      <c r="G392" s="197">
        <v>67.49</v>
      </c>
      <c r="H392" s="197">
        <v>67.49</v>
      </c>
      <c r="I392" s="197">
        <v>55.59</v>
      </c>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c r="AG392" s="197"/>
      <c r="AH392" s="197"/>
      <c r="AI392" s="197"/>
      <c r="AJ392" s="197"/>
      <c r="AK392" s="197"/>
      <c r="AL392" s="197"/>
      <c r="AM392" s="197"/>
      <c r="AN392" s="198"/>
    </row>
    <row r="393" ht="19.9" customHeight="1" spans="1:40">
      <c r="A393" s="165"/>
      <c r="B393" s="194" t="s">
        <v>217</v>
      </c>
      <c r="C393" s="194" t="s">
        <v>218</v>
      </c>
      <c r="D393" s="195" t="s">
        <v>92</v>
      </c>
      <c r="E393" s="196" t="s">
        <v>221</v>
      </c>
      <c r="F393" s="197">
        <v>55.59</v>
      </c>
      <c r="G393" s="197">
        <v>55.59</v>
      </c>
      <c r="H393" s="197">
        <v>55.59</v>
      </c>
      <c r="I393" s="197">
        <v>55.59</v>
      </c>
      <c r="J393" s="197"/>
      <c r="K393" s="197"/>
      <c r="L393" s="197"/>
      <c r="M393" s="197"/>
      <c r="N393" s="197"/>
      <c r="O393" s="197"/>
      <c r="P393" s="197"/>
      <c r="Q393" s="197"/>
      <c r="R393" s="197"/>
      <c r="S393" s="197"/>
      <c r="T393" s="197"/>
      <c r="U393" s="197"/>
      <c r="V393" s="197"/>
      <c r="W393" s="197"/>
      <c r="X393" s="197"/>
      <c r="Y393" s="197"/>
      <c r="Z393" s="197"/>
      <c r="AA393" s="197"/>
      <c r="AB393" s="197"/>
      <c r="AC393" s="197"/>
      <c r="AD393" s="197"/>
      <c r="AE393" s="197"/>
      <c r="AF393" s="197"/>
      <c r="AG393" s="197"/>
      <c r="AH393" s="197"/>
      <c r="AI393" s="197"/>
      <c r="AJ393" s="197"/>
      <c r="AK393" s="197"/>
      <c r="AL393" s="197"/>
      <c r="AM393" s="197"/>
      <c r="AN393" s="198"/>
    </row>
    <row r="394" ht="19.9" customHeight="1" spans="1:40">
      <c r="A394" s="165"/>
      <c r="B394" s="194" t="s">
        <v>217</v>
      </c>
      <c r="C394" s="194" t="s">
        <v>218</v>
      </c>
      <c r="D394" s="195" t="s">
        <v>92</v>
      </c>
      <c r="E394" s="196" t="s">
        <v>220</v>
      </c>
      <c r="F394" s="197">
        <v>11.9</v>
      </c>
      <c r="G394" s="197">
        <v>11.9</v>
      </c>
      <c r="H394" s="197">
        <v>11.9</v>
      </c>
      <c r="I394" s="197"/>
      <c r="J394" s="197"/>
      <c r="K394" s="197"/>
      <c r="L394" s="197"/>
      <c r="M394" s="197"/>
      <c r="N394" s="197"/>
      <c r="O394" s="197"/>
      <c r="P394" s="197"/>
      <c r="Q394" s="197"/>
      <c r="R394" s="197"/>
      <c r="S394" s="197"/>
      <c r="T394" s="197"/>
      <c r="U394" s="197"/>
      <c r="V394" s="197"/>
      <c r="W394" s="197"/>
      <c r="X394" s="197"/>
      <c r="Y394" s="197"/>
      <c r="Z394" s="197"/>
      <c r="AA394" s="197"/>
      <c r="AB394" s="197"/>
      <c r="AC394" s="197"/>
      <c r="AD394" s="197"/>
      <c r="AE394" s="197"/>
      <c r="AF394" s="197"/>
      <c r="AG394" s="197"/>
      <c r="AH394" s="197"/>
      <c r="AI394" s="197"/>
      <c r="AJ394" s="197"/>
      <c r="AK394" s="197"/>
      <c r="AL394" s="197"/>
      <c r="AM394" s="197"/>
      <c r="AN394" s="198"/>
    </row>
    <row r="395" ht="19.9" customHeight="1" spans="2:40">
      <c r="B395" s="194" t="s">
        <v>22</v>
      </c>
      <c r="C395" s="194" t="s">
        <v>22</v>
      </c>
      <c r="D395" s="195"/>
      <c r="E395" s="196" t="s">
        <v>225</v>
      </c>
      <c r="F395" s="197">
        <v>1.47</v>
      </c>
      <c r="G395" s="197">
        <v>1.47</v>
      </c>
      <c r="H395" s="197">
        <v>1.47</v>
      </c>
      <c r="I395" s="197">
        <v>1.47</v>
      </c>
      <c r="J395" s="197"/>
      <c r="K395" s="197"/>
      <c r="L395" s="197"/>
      <c r="M395" s="197"/>
      <c r="N395" s="197"/>
      <c r="O395" s="197"/>
      <c r="P395" s="197"/>
      <c r="Q395" s="197"/>
      <c r="R395" s="197"/>
      <c r="S395" s="197"/>
      <c r="T395" s="197"/>
      <c r="U395" s="197"/>
      <c r="V395" s="197"/>
      <c r="W395" s="197"/>
      <c r="X395" s="197"/>
      <c r="Y395" s="197"/>
      <c r="Z395" s="197"/>
      <c r="AA395" s="197"/>
      <c r="AB395" s="197"/>
      <c r="AC395" s="197"/>
      <c r="AD395" s="197"/>
      <c r="AE395" s="197"/>
      <c r="AF395" s="197"/>
      <c r="AG395" s="197"/>
      <c r="AH395" s="197"/>
      <c r="AI395" s="197"/>
      <c r="AJ395" s="197"/>
      <c r="AK395" s="197"/>
      <c r="AL395" s="197"/>
      <c r="AM395" s="197"/>
      <c r="AN395" s="198"/>
    </row>
    <row r="396" ht="19.9" customHeight="1" spans="1:40">
      <c r="A396" s="165"/>
      <c r="B396" s="194" t="s">
        <v>217</v>
      </c>
      <c r="C396" s="194" t="s">
        <v>226</v>
      </c>
      <c r="D396" s="195" t="s">
        <v>92</v>
      </c>
      <c r="E396" s="196" t="s">
        <v>228</v>
      </c>
      <c r="F396" s="197">
        <v>0.8</v>
      </c>
      <c r="G396" s="197">
        <v>0.8</v>
      </c>
      <c r="H396" s="197">
        <v>0.8</v>
      </c>
      <c r="I396" s="197">
        <v>0.8</v>
      </c>
      <c r="J396" s="197"/>
      <c r="K396" s="197"/>
      <c r="L396" s="197"/>
      <c r="M396" s="197"/>
      <c r="N396" s="197"/>
      <c r="O396" s="197"/>
      <c r="P396" s="197"/>
      <c r="Q396" s="197"/>
      <c r="R396" s="197"/>
      <c r="S396" s="197"/>
      <c r="T396" s="197"/>
      <c r="U396" s="197"/>
      <c r="V396" s="197"/>
      <c r="W396" s="197"/>
      <c r="X396" s="197"/>
      <c r="Y396" s="197"/>
      <c r="Z396" s="197"/>
      <c r="AA396" s="197"/>
      <c r="AB396" s="197"/>
      <c r="AC396" s="197"/>
      <c r="AD396" s="197"/>
      <c r="AE396" s="197"/>
      <c r="AF396" s="197"/>
      <c r="AG396" s="197"/>
      <c r="AH396" s="197"/>
      <c r="AI396" s="197"/>
      <c r="AJ396" s="197"/>
      <c r="AK396" s="197"/>
      <c r="AL396" s="197"/>
      <c r="AM396" s="197"/>
      <c r="AN396" s="198"/>
    </row>
    <row r="397" ht="19.9" customHeight="1" spans="1:40">
      <c r="A397" s="165"/>
      <c r="B397" s="194" t="s">
        <v>217</v>
      </c>
      <c r="C397" s="194" t="s">
        <v>226</v>
      </c>
      <c r="D397" s="195" t="s">
        <v>92</v>
      </c>
      <c r="E397" s="196" t="s">
        <v>227</v>
      </c>
      <c r="F397" s="197">
        <v>0.67</v>
      </c>
      <c r="G397" s="197">
        <v>0.67</v>
      </c>
      <c r="H397" s="197">
        <v>0.67</v>
      </c>
      <c r="I397" s="197">
        <v>0.67</v>
      </c>
      <c r="J397" s="197"/>
      <c r="K397" s="197"/>
      <c r="L397" s="197"/>
      <c r="M397" s="197"/>
      <c r="N397" s="197"/>
      <c r="O397" s="197"/>
      <c r="P397" s="197"/>
      <c r="Q397" s="197"/>
      <c r="R397" s="197"/>
      <c r="S397" s="197"/>
      <c r="T397" s="197"/>
      <c r="U397" s="197"/>
      <c r="V397" s="197"/>
      <c r="W397" s="197"/>
      <c r="X397" s="197"/>
      <c r="Y397" s="197"/>
      <c r="Z397" s="197"/>
      <c r="AA397" s="197"/>
      <c r="AB397" s="197"/>
      <c r="AC397" s="197"/>
      <c r="AD397" s="197"/>
      <c r="AE397" s="197"/>
      <c r="AF397" s="197"/>
      <c r="AG397" s="197"/>
      <c r="AH397" s="197"/>
      <c r="AI397" s="197"/>
      <c r="AJ397" s="197"/>
      <c r="AK397" s="197"/>
      <c r="AL397" s="197"/>
      <c r="AM397" s="197"/>
      <c r="AN397" s="198"/>
    </row>
    <row r="398" ht="19.9" customHeight="1" spans="2:40">
      <c r="B398" s="194" t="s">
        <v>22</v>
      </c>
      <c r="C398" s="194" t="s">
        <v>22</v>
      </c>
      <c r="D398" s="195"/>
      <c r="E398" s="196" t="s">
        <v>231</v>
      </c>
      <c r="F398" s="197">
        <v>82.49</v>
      </c>
      <c r="G398" s="197">
        <v>82.49</v>
      </c>
      <c r="H398" s="197">
        <v>82.49</v>
      </c>
      <c r="I398" s="197">
        <v>82.49</v>
      </c>
      <c r="J398" s="197"/>
      <c r="K398" s="197"/>
      <c r="L398" s="197"/>
      <c r="M398" s="197"/>
      <c r="N398" s="197"/>
      <c r="O398" s="197"/>
      <c r="P398" s="197"/>
      <c r="Q398" s="197"/>
      <c r="R398" s="197"/>
      <c r="S398" s="197"/>
      <c r="T398" s="197"/>
      <c r="U398" s="197"/>
      <c r="V398" s="197"/>
      <c r="W398" s="197"/>
      <c r="X398" s="197"/>
      <c r="Y398" s="197"/>
      <c r="Z398" s="197"/>
      <c r="AA398" s="197"/>
      <c r="AB398" s="197"/>
      <c r="AC398" s="197"/>
      <c r="AD398" s="197"/>
      <c r="AE398" s="197"/>
      <c r="AF398" s="197"/>
      <c r="AG398" s="197"/>
      <c r="AH398" s="197"/>
      <c r="AI398" s="197"/>
      <c r="AJ398" s="197"/>
      <c r="AK398" s="197"/>
      <c r="AL398" s="197"/>
      <c r="AM398" s="197"/>
      <c r="AN398" s="198"/>
    </row>
    <row r="399" ht="19.9" customHeight="1" spans="1:40">
      <c r="A399" s="165"/>
      <c r="B399" s="194" t="s">
        <v>217</v>
      </c>
      <c r="C399" s="194" t="s">
        <v>232</v>
      </c>
      <c r="D399" s="195" t="s">
        <v>92</v>
      </c>
      <c r="E399" s="196" t="s">
        <v>234</v>
      </c>
      <c r="F399" s="197">
        <v>0.92</v>
      </c>
      <c r="G399" s="197">
        <v>0.92</v>
      </c>
      <c r="H399" s="197">
        <v>0.92</v>
      </c>
      <c r="I399" s="197">
        <v>0.92</v>
      </c>
      <c r="J399" s="197"/>
      <c r="K399" s="197"/>
      <c r="L399" s="197"/>
      <c r="M399" s="197"/>
      <c r="N399" s="197"/>
      <c r="O399" s="197"/>
      <c r="P399" s="197"/>
      <c r="Q399" s="197"/>
      <c r="R399" s="197"/>
      <c r="S399" s="197"/>
      <c r="T399" s="197"/>
      <c r="U399" s="197"/>
      <c r="V399" s="197"/>
      <c r="W399" s="197"/>
      <c r="X399" s="197"/>
      <c r="Y399" s="197"/>
      <c r="Z399" s="197"/>
      <c r="AA399" s="197"/>
      <c r="AB399" s="197"/>
      <c r="AC399" s="197"/>
      <c r="AD399" s="197"/>
      <c r="AE399" s="197"/>
      <c r="AF399" s="197"/>
      <c r="AG399" s="197"/>
      <c r="AH399" s="197"/>
      <c r="AI399" s="197"/>
      <c r="AJ399" s="197"/>
      <c r="AK399" s="197"/>
      <c r="AL399" s="197"/>
      <c r="AM399" s="197"/>
      <c r="AN399" s="198"/>
    </row>
    <row r="400" ht="19.9" customHeight="1" spans="1:40">
      <c r="A400" s="165"/>
      <c r="B400" s="194" t="s">
        <v>217</v>
      </c>
      <c r="C400" s="194" t="s">
        <v>232</v>
      </c>
      <c r="D400" s="195" t="s">
        <v>92</v>
      </c>
      <c r="E400" s="196" t="s">
        <v>233</v>
      </c>
      <c r="F400" s="197">
        <v>81.57</v>
      </c>
      <c r="G400" s="197">
        <v>81.57</v>
      </c>
      <c r="H400" s="197">
        <v>81.57</v>
      </c>
      <c r="I400" s="197">
        <v>81.57</v>
      </c>
      <c r="J400" s="197"/>
      <c r="K400" s="197"/>
      <c r="L400" s="197"/>
      <c r="M400" s="197"/>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197"/>
      <c r="AL400" s="197"/>
      <c r="AM400" s="197"/>
      <c r="AN400" s="198"/>
    </row>
    <row r="401" ht="19.9" customHeight="1" spans="2:40">
      <c r="B401" s="194" t="s">
        <v>22</v>
      </c>
      <c r="C401" s="194" t="s">
        <v>22</v>
      </c>
      <c r="D401" s="195"/>
      <c r="E401" s="196" t="s">
        <v>223</v>
      </c>
      <c r="F401" s="197">
        <v>27</v>
      </c>
      <c r="G401" s="197">
        <v>27</v>
      </c>
      <c r="H401" s="197">
        <v>27</v>
      </c>
      <c r="I401" s="197">
        <v>27</v>
      </c>
      <c r="J401" s="197"/>
      <c r="K401" s="197"/>
      <c r="L401" s="197"/>
      <c r="M401" s="197"/>
      <c r="N401" s="197"/>
      <c r="O401" s="197"/>
      <c r="P401" s="197"/>
      <c r="Q401" s="197"/>
      <c r="R401" s="197"/>
      <c r="S401" s="197"/>
      <c r="T401" s="197"/>
      <c r="U401" s="197"/>
      <c r="V401" s="197"/>
      <c r="W401" s="197"/>
      <c r="X401" s="197"/>
      <c r="Y401" s="197"/>
      <c r="Z401" s="197"/>
      <c r="AA401" s="197"/>
      <c r="AB401" s="197"/>
      <c r="AC401" s="197"/>
      <c r="AD401" s="197"/>
      <c r="AE401" s="197"/>
      <c r="AF401" s="197"/>
      <c r="AG401" s="197"/>
      <c r="AH401" s="197"/>
      <c r="AI401" s="197"/>
      <c r="AJ401" s="197"/>
      <c r="AK401" s="197"/>
      <c r="AL401" s="197"/>
      <c r="AM401" s="197"/>
      <c r="AN401" s="198"/>
    </row>
    <row r="402" ht="19.9" customHeight="1" spans="2:40">
      <c r="B402" s="194" t="s">
        <v>22</v>
      </c>
      <c r="C402" s="194" t="s">
        <v>22</v>
      </c>
      <c r="D402" s="195"/>
      <c r="E402" s="196" t="s">
        <v>224</v>
      </c>
      <c r="F402" s="197">
        <v>8.47</v>
      </c>
      <c r="G402" s="197">
        <v>8.47</v>
      </c>
      <c r="H402" s="197">
        <v>8.47</v>
      </c>
      <c r="I402" s="197">
        <v>8.47</v>
      </c>
      <c r="J402" s="197"/>
      <c r="K402" s="197"/>
      <c r="L402" s="197"/>
      <c r="M402" s="197"/>
      <c r="N402" s="197"/>
      <c r="O402" s="197"/>
      <c r="P402" s="197"/>
      <c r="Q402" s="197"/>
      <c r="R402" s="197"/>
      <c r="S402" s="197"/>
      <c r="T402" s="197"/>
      <c r="U402" s="197"/>
      <c r="V402" s="197"/>
      <c r="W402" s="197"/>
      <c r="X402" s="197"/>
      <c r="Y402" s="197"/>
      <c r="Z402" s="197"/>
      <c r="AA402" s="197"/>
      <c r="AB402" s="197"/>
      <c r="AC402" s="197"/>
      <c r="AD402" s="197"/>
      <c r="AE402" s="197"/>
      <c r="AF402" s="197"/>
      <c r="AG402" s="197"/>
      <c r="AH402" s="197"/>
      <c r="AI402" s="197"/>
      <c r="AJ402" s="197"/>
      <c r="AK402" s="197"/>
      <c r="AL402" s="197"/>
      <c r="AM402" s="197"/>
      <c r="AN402" s="198"/>
    </row>
    <row r="403" ht="19.9" customHeight="1" spans="2:40">
      <c r="B403" s="194" t="s">
        <v>22</v>
      </c>
      <c r="C403" s="194" t="s">
        <v>22</v>
      </c>
      <c r="D403" s="195"/>
      <c r="E403" s="196" t="s">
        <v>230</v>
      </c>
      <c r="F403" s="197">
        <v>50.58</v>
      </c>
      <c r="G403" s="197">
        <v>50.58</v>
      </c>
      <c r="H403" s="197">
        <v>50.58</v>
      </c>
      <c r="I403" s="197">
        <v>50.58</v>
      </c>
      <c r="J403" s="197"/>
      <c r="K403" s="197"/>
      <c r="L403" s="197"/>
      <c r="M403" s="197"/>
      <c r="N403" s="197"/>
      <c r="O403" s="197"/>
      <c r="P403" s="197"/>
      <c r="Q403" s="197"/>
      <c r="R403" s="197"/>
      <c r="S403" s="197"/>
      <c r="T403" s="197"/>
      <c r="U403" s="197"/>
      <c r="V403" s="197"/>
      <c r="W403" s="197"/>
      <c r="X403" s="197"/>
      <c r="Y403" s="197"/>
      <c r="Z403" s="197"/>
      <c r="AA403" s="197"/>
      <c r="AB403" s="197"/>
      <c r="AC403" s="197"/>
      <c r="AD403" s="197"/>
      <c r="AE403" s="197"/>
      <c r="AF403" s="197"/>
      <c r="AG403" s="197"/>
      <c r="AH403" s="197"/>
      <c r="AI403" s="197"/>
      <c r="AJ403" s="197"/>
      <c r="AK403" s="197"/>
      <c r="AL403" s="197"/>
      <c r="AM403" s="197"/>
      <c r="AN403" s="198"/>
    </row>
    <row r="404" ht="19.9" customHeight="1" spans="2:40">
      <c r="B404" s="194" t="s">
        <v>22</v>
      </c>
      <c r="C404" s="194" t="s">
        <v>22</v>
      </c>
      <c r="D404" s="195"/>
      <c r="E404" s="196" t="s">
        <v>235</v>
      </c>
      <c r="F404" s="197">
        <v>10.7</v>
      </c>
      <c r="G404" s="197">
        <v>10.7</v>
      </c>
      <c r="H404" s="197">
        <v>10.7</v>
      </c>
      <c r="I404" s="197">
        <v>10.7</v>
      </c>
      <c r="J404" s="197"/>
      <c r="K404" s="197"/>
      <c r="L404" s="197"/>
      <c r="M404" s="197"/>
      <c r="N404" s="197"/>
      <c r="O404" s="197"/>
      <c r="P404" s="197"/>
      <c r="Q404" s="197"/>
      <c r="R404" s="197"/>
      <c r="S404" s="197"/>
      <c r="T404" s="197"/>
      <c r="U404" s="197"/>
      <c r="V404" s="197"/>
      <c r="W404" s="197"/>
      <c r="X404" s="197"/>
      <c r="Y404" s="197"/>
      <c r="Z404" s="197"/>
      <c r="AA404" s="197"/>
      <c r="AB404" s="197"/>
      <c r="AC404" s="197"/>
      <c r="AD404" s="197"/>
      <c r="AE404" s="197"/>
      <c r="AF404" s="197"/>
      <c r="AG404" s="197"/>
      <c r="AH404" s="197"/>
      <c r="AI404" s="197"/>
      <c r="AJ404" s="197"/>
      <c r="AK404" s="197"/>
      <c r="AL404" s="197"/>
      <c r="AM404" s="197"/>
      <c r="AN404" s="198"/>
    </row>
    <row r="405" ht="19.9" customHeight="1" spans="2:40">
      <c r="B405" s="194" t="s">
        <v>22</v>
      </c>
      <c r="C405" s="194" t="s">
        <v>22</v>
      </c>
      <c r="D405" s="195"/>
      <c r="E405" s="196" t="s">
        <v>229</v>
      </c>
      <c r="F405" s="197">
        <v>31.37</v>
      </c>
      <c r="G405" s="197">
        <v>31.37</v>
      </c>
      <c r="H405" s="197">
        <v>31.37</v>
      </c>
      <c r="I405" s="197">
        <v>31.37</v>
      </c>
      <c r="J405" s="197"/>
      <c r="K405" s="197"/>
      <c r="L405" s="197"/>
      <c r="M405" s="197"/>
      <c r="N405" s="197"/>
      <c r="O405" s="197"/>
      <c r="P405" s="197"/>
      <c r="Q405" s="197"/>
      <c r="R405" s="197"/>
      <c r="S405" s="197"/>
      <c r="T405" s="197"/>
      <c r="U405" s="197"/>
      <c r="V405" s="197"/>
      <c r="W405" s="197"/>
      <c r="X405" s="197"/>
      <c r="Y405" s="197"/>
      <c r="Z405" s="197"/>
      <c r="AA405" s="197"/>
      <c r="AB405" s="197"/>
      <c r="AC405" s="197"/>
      <c r="AD405" s="197"/>
      <c r="AE405" s="197"/>
      <c r="AF405" s="197"/>
      <c r="AG405" s="197"/>
      <c r="AH405" s="197"/>
      <c r="AI405" s="197"/>
      <c r="AJ405" s="197"/>
      <c r="AK405" s="197"/>
      <c r="AL405" s="197"/>
      <c r="AM405" s="197"/>
      <c r="AN405" s="198"/>
    </row>
    <row r="406" ht="19.9" customHeight="1" spans="2:40">
      <c r="B406" s="194" t="s">
        <v>22</v>
      </c>
      <c r="C406" s="194" t="s">
        <v>22</v>
      </c>
      <c r="D406" s="195"/>
      <c r="E406" s="196" t="s">
        <v>236</v>
      </c>
      <c r="F406" s="197">
        <v>11.4</v>
      </c>
      <c r="G406" s="197">
        <v>11.4</v>
      </c>
      <c r="H406" s="197">
        <v>11.4</v>
      </c>
      <c r="I406" s="197">
        <v>10.08</v>
      </c>
      <c r="J406" s="197">
        <v>1.32</v>
      </c>
      <c r="K406" s="197"/>
      <c r="L406" s="197"/>
      <c r="M406" s="197"/>
      <c r="N406" s="197"/>
      <c r="O406" s="197"/>
      <c r="P406" s="197"/>
      <c r="Q406" s="197"/>
      <c r="R406" s="197"/>
      <c r="S406" s="197"/>
      <c r="T406" s="197"/>
      <c r="U406" s="197"/>
      <c r="V406" s="197"/>
      <c r="W406" s="197"/>
      <c r="X406" s="197"/>
      <c r="Y406" s="197"/>
      <c r="Z406" s="197"/>
      <c r="AA406" s="197"/>
      <c r="AB406" s="197"/>
      <c r="AC406" s="197"/>
      <c r="AD406" s="197"/>
      <c r="AE406" s="197"/>
      <c r="AF406" s="197"/>
      <c r="AG406" s="197"/>
      <c r="AH406" s="197"/>
      <c r="AI406" s="197"/>
      <c r="AJ406" s="197"/>
      <c r="AK406" s="197"/>
      <c r="AL406" s="197"/>
      <c r="AM406" s="197"/>
      <c r="AN406" s="198"/>
    </row>
    <row r="407" ht="19.9" customHeight="1" spans="1:40">
      <c r="A407" s="165"/>
      <c r="B407" s="194" t="s">
        <v>22</v>
      </c>
      <c r="C407" s="194" t="s">
        <v>22</v>
      </c>
      <c r="D407" s="195"/>
      <c r="E407" s="196" t="s">
        <v>238</v>
      </c>
      <c r="F407" s="197">
        <v>10.08</v>
      </c>
      <c r="G407" s="197">
        <v>10.08</v>
      </c>
      <c r="H407" s="197">
        <v>10.08</v>
      </c>
      <c r="I407" s="197">
        <v>10.08</v>
      </c>
      <c r="J407" s="197"/>
      <c r="K407" s="197"/>
      <c r="L407" s="197"/>
      <c r="M407" s="197"/>
      <c r="N407" s="197"/>
      <c r="O407" s="197"/>
      <c r="P407" s="197"/>
      <c r="Q407" s="197"/>
      <c r="R407" s="197"/>
      <c r="S407" s="197"/>
      <c r="T407" s="197"/>
      <c r="U407" s="197"/>
      <c r="V407" s="197"/>
      <c r="W407" s="197"/>
      <c r="X407" s="197"/>
      <c r="Y407" s="197"/>
      <c r="Z407" s="197"/>
      <c r="AA407" s="197"/>
      <c r="AB407" s="197"/>
      <c r="AC407" s="197"/>
      <c r="AD407" s="197"/>
      <c r="AE407" s="197"/>
      <c r="AF407" s="197"/>
      <c r="AG407" s="197"/>
      <c r="AH407" s="197"/>
      <c r="AI407" s="197"/>
      <c r="AJ407" s="197"/>
      <c r="AK407" s="197"/>
      <c r="AL407" s="197"/>
      <c r="AM407" s="197"/>
      <c r="AN407" s="198"/>
    </row>
    <row r="408" ht="19.9" customHeight="1" spans="1:40">
      <c r="A408" s="165"/>
      <c r="B408" s="194" t="s">
        <v>239</v>
      </c>
      <c r="C408" s="194" t="s">
        <v>240</v>
      </c>
      <c r="D408" s="195" t="s">
        <v>92</v>
      </c>
      <c r="E408" s="196" t="s">
        <v>243</v>
      </c>
      <c r="F408" s="197">
        <v>10.08</v>
      </c>
      <c r="G408" s="197">
        <v>10.08</v>
      </c>
      <c r="H408" s="197">
        <v>10.08</v>
      </c>
      <c r="I408" s="197">
        <v>10.08</v>
      </c>
      <c r="J408" s="197"/>
      <c r="K408" s="197"/>
      <c r="L408" s="197"/>
      <c r="M408" s="197"/>
      <c r="N408" s="197"/>
      <c r="O408" s="197"/>
      <c r="P408" s="197"/>
      <c r="Q408" s="197"/>
      <c r="R408" s="197"/>
      <c r="S408" s="197"/>
      <c r="T408" s="197"/>
      <c r="U408" s="197"/>
      <c r="V408" s="197"/>
      <c r="W408" s="197"/>
      <c r="X408" s="197"/>
      <c r="Y408" s="197"/>
      <c r="Z408" s="197"/>
      <c r="AA408" s="197"/>
      <c r="AB408" s="197"/>
      <c r="AC408" s="197"/>
      <c r="AD408" s="197"/>
      <c r="AE408" s="197"/>
      <c r="AF408" s="197"/>
      <c r="AG408" s="197"/>
      <c r="AH408" s="197"/>
      <c r="AI408" s="197"/>
      <c r="AJ408" s="197"/>
      <c r="AK408" s="197"/>
      <c r="AL408" s="197"/>
      <c r="AM408" s="197"/>
      <c r="AN408" s="198"/>
    </row>
    <row r="409" ht="19.9" customHeight="1" spans="2:40">
      <c r="B409" s="194" t="s">
        <v>22</v>
      </c>
      <c r="C409" s="194" t="s">
        <v>22</v>
      </c>
      <c r="D409" s="195"/>
      <c r="E409" s="196" t="s">
        <v>260</v>
      </c>
      <c r="F409" s="197">
        <v>1.32</v>
      </c>
      <c r="G409" s="197">
        <v>1.32</v>
      </c>
      <c r="H409" s="197">
        <v>1.32</v>
      </c>
      <c r="I409" s="197"/>
      <c r="J409" s="197">
        <v>1.32</v>
      </c>
      <c r="K409" s="197"/>
      <c r="L409" s="197"/>
      <c r="M409" s="197"/>
      <c r="N409" s="197"/>
      <c r="O409" s="197"/>
      <c r="P409" s="197"/>
      <c r="Q409" s="197"/>
      <c r="R409" s="197"/>
      <c r="S409" s="197"/>
      <c r="T409" s="197"/>
      <c r="U409" s="197"/>
      <c r="V409" s="197"/>
      <c r="W409" s="197"/>
      <c r="X409" s="197"/>
      <c r="Y409" s="197"/>
      <c r="Z409" s="197"/>
      <c r="AA409" s="197"/>
      <c r="AB409" s="197"/>
      <c r="AC409" s="197"/>
      <c r="AD409" s="197"/>
      <c r="AE409" s="197"/>
      <c r="AF409" s="197"/>
      <c r="AG409" s="197"/>
      <c r="AH409" s="197"/>
      <c r="AI409" s="197"/>
      <c r="AJ409" s="197"/>
      <c r="AK409" s="197"/>
      <c r="AL409" s="197"/>
      <c r="AM409" s="197"/>
      <c r="AN409" s="198"/>
    </row>
    <row r="410" ht="19.9" customHeight="1" spans="1:40">
      <c r="A410" s="165"/>
      <c r="B410" s="194" t="s">
        <v>239</v>
      </c>
      <c r="C410" s="194" t="s">
        <v>194</v>
      </c>
      <c r="D410" s="195" t="s">
        <v>92</v>
      </c>
      <c r="E410" s="196" t="s">
        <v>261</v>
      </c>
      <c r="F410" s="197">
        <v>1.32</v>
      </c>
      <c r="G410" s="197">
        <v>1.32</v>
      </c>
      <c r="H410" s="197">
        <v>1.32</v>
      </c>
      <c r="I410" s="197"/>
      <c r="J410" s="197">
        <v>1.32</v>
      </c>
      <c r="K410" s="197"/>
      <c r="L410" s="197"/>
      <c r="M410" s="197"/>
      <c r="N410" s="197"/>
      <c r="O410" s="197"/>
      <c r="P410" s="197"/>
      <c r="Q410" s="197"/>
      <c r="R410" s="197"/>
      <c r="S410" s="197"/>
      <c r="T410" s="197"/>
      <c r="U410" s="197"/>
      <c r="V410" s="197"/>
      <c r="W410" s="197"/>
      <c r="X410" s="197"/>
      <c r="Y410" s="197"/>
      <c r="Z410" s="197"/>
      <c r="AA410" s="197"/>
      <c r="AB410" s="197"/>
      <c r="AC410" s="197"/>
      <c r="AD410" s="197"/>
      <c r="AE410" s="197"/>
      <c r="AF410" s="197"/>
      <c r="AG410" s="197"/>
      <c r="AH410" s="197"/>
      <c r="AI410" s="197"/>
      <c r="AJ410" s="197"/>
      <c r="AK410" s="197"/>
      <c r="AL410" s="197"/>
      <c r="AM410" s="197"/>
      <c r="AN410" s="198"/>
    </row>
    <row r="411" ht="19.9" customHeight="1" spans="2:40">
      <c r="B411" s="194" t="s">
        <v>22</v>
      </c>
      <c r="C411" s="194" t="s">
        <v>22</v>
      </c>
      <c r="D411" s="195"/>
      <c r="E411" s="196" t="s">
        <v>262</v>
      </c>
      <c r="F411" s="197">
        <v>261.28</v>
      </c>
      <c r="G411" s="197">
        <v>261.28</v>
      </c>
      <c r="H411" s="197">
        <v>261.28</v>
      </c>
      <c r="I411" s="197">
        <v>229.89</v>
      </c>
      <c r="J411" s="197">
        <f>31.39-9.8</f>
        <v>21.59</v>
      </c>
      <c r="K411" s="197"/>
      <c r="L411" s="197"/>
      <c r="M411" s="197"/>
      <c r="N411" s="197"/>
      <c r="O411" s="197"/>
      <c r="P411" s="197"/>
      <c r="Q411" s="197"/>
      <c r="R411" s="197"/>
      <c r="S411" s="197"/>
      <c r="T411" s="197"/>
      <c r="U411" s="197"/>
      <c r="V411" s="197"/>
      <c r="W411" s="197"/>
      <c r="X411" s="197"/>
      <c r="Y411" s="197"/>
      <c r="Z411" s="197"/>
      <c r="AA411" s="197"/>
      <c r="AB411" s="197"/>
      <c r="AC411" s="197"/>
      <c r="AD411" s="197"/>
      <c r="AE411" s="197"/>
      <c r="AF411" s="197"/>
      <c r="AG411" s="197"/>
      <c r="AH411" s="197"/>
      <c r="AI411" s="197"/>
      <c r="AJ411" s="197"/>
      <c r="AK411" s="197"/>
      <c r="AL411" s="197"/>
      <c r="AM411" s="197"/>
      <c r="AN411" s="198"/>
    </row>
    <row r="412" ht="19.9" customHeight="1" spans="1:40">
      <c r="A412" s="165"/>
      <c r="B412" s="194" t="s">
        <v>22</v>
      </c>
      <c r="C412" s="194" t="s">
        <v>22</v>
      </c>
      <c r="D412" s="195"/>
      <c r="E412" s="196" t="s">
        <v>190</v>
      </c>
      <c r="F412" s="197">
        <v>43.49</v>
      </c>
      <c r="G412" s="197">
        <v>43.49</v>
      </c>
      <c r="H412" s="197">
        <v>43.49</v>
      </c>
      <c r="I412" s="197">
        <v>21.9</v>
      </c>
      <c r="J412" s="197">
        <v>21.59</v>
      </c>
      <c r="K412" s="197"/>
      <c r="L412" s="197"/>
      <c r="M412" s="197"/>
      <c r="N412" s="197"/>
      <c r="O412" s="197"/>
      <c r="P412" s="197"/>
      <c r="Q412" s="197"/>
      <c r="R412" s="197"/>
      <c r="S412" s="197"/>
      <c r="T412" s="197"/>
      <c r="U412" s="197"/>
      <c r="V412" s="197"/>
      <c r="W412" s="197"/>
      <c r="X412" s="197"/>
      <c r="Y412" s="197"/>
      <c r="Z412" s="197"/>
      <c r="AA412" s="197"/>
      <c r="AB412" s="197"/>
      <c r="AC412" s="197"/>
      <c r="AD412" s="197"/>
      <c r="AE412" s="197"/>
      <c r="AF412" s="197"/>
      <c r="AG412" s="197"/>
      <c r="AH412" s="197"/>
      <c r="AI412" s="197"/>
      <c r="AJ412" s="197"/>
      <c r="AK412" s="197"/>
      <c r="AL412" s="197"/>
      <c r="AM412" s="197"/>
      <c r="AN412" s="198"/>
    </row>
    <row r="413" ht="19.9" customHeight="1" spans="1:40">
      <c r="A413" s="165"/>
      <c r="B413" s="194" t="s">
        <v>22</v>
      </c>
      <c r="C413" s="194" t="s">
        <v>22</v>
      </c>
      <c r="D413" s="195"/>
      <c r="E413" s="196" t="s">
        <v>204</v>
      </c>
      <c r="F413" s="197">
        <v>2.76</v>
      </c>
      <c r="G413" s="197">
        <v>2.76</v>
      </c>
      <c r="H413" s="197">
        <v>2.76</v>
      </c>
      <c r="I413" s="197"/>
      <c r="J413" s="197">
        <v>2.76</v>
      </c>
      <c r="K413" s="197"/>
      <c r="L413" s="197"/>
      <c r="M413" s="197"/>
      <c r="N413" s="197"/>
      <c r="O413" s="197"/>
      <c r="P413" s="197"/>
      <c r="Q413" s="197"/>
      <c r="R413" s="197"/>
      <c r="S413" s="197"/>
      <c r="T413" s="197"/>
      <c r="U413" s="197"/>
      <c r="V413" s="197"/>
      <c r="W413" s="197"/>
      <c r="X413" s="197"/>
      <c r="Y413" s="197"/>
      <c r="Z413" s="197"/>
      <c r="AA413" s="197"/>
      <c r="AB413" s="197"/>
      <c r="AC413" s="197"/>
      <c r="AD413" s="197"/>
      <c r="AE413" s="197"/>
      <c r="AF413" s="197"/>
      <c r="AG413" s="197"/>
      <c r="AH413" s="197"/>
      <c r="AI413" s="197"/>
      <c r="AJ413" s="197"/>
      <c r="AK413" s="197"/>
      <c r="AL413" s="197"/>
      <c r="AM413" s="197"/>
      <c r="AN413" s="198"/>
    </row>
    <row r="414" ht="19.9" customHeight="1" spans="2:40">
      <c r="B414" s="194" t="s">
        <v>22</v>
      </c>
      <c r="C414" s="194" t="s">
        <v>22</v>
      </c>
      <c r="D414" s="195"/>
      <c r="E414" s="196" t="s">
        <v>250</v>
      </c>
      <c r="F414" s="197">
        <v>2</v>
      </c>
      <c r="G414" s="197">
        <v>2</v>
      </c>
      <c r="H414" s="197">
        <v>2</v>
      </c>
      <c r="I414" s="197"/>
      <c r="J414" s="197">
        <v>2</v>
      </c>
      <c r="K414" s="197"/>
      <c r="L414" s="197"/>
      <c r="M414" s="197"/>
      <c r="N414" s="197"/>
      <c r="O414" s="197"/>
      <c r="P414" s="197"/>
      <c r="Q414" s="197"/>
      <c r="R414" s="197"/>
      <c r="S414" s="197"/>
      <c r="T414" s="197"/>
      <c r="U414" s="197"/>
      <c r="V414" s="197"/>
      <c r="W414" s="197"/>
      <c r="X414" s="197"/>
      <c r="Y414" s="197"/>
      <c r="Z414" s="197"/>
      <c r="AA414" s="197"/>
      <c r="AB414" s="197"/>
      <c r="AC414" s="197"/>
      <c r="AD414" s="197"/>
      <c r="AE414" s="197"/>
      <c r="AF414" s="197"/>
      <c r="AG414" s="197"/>
      <c r="AH414" s="197"/>
      <c r="AI414" s="197"/>
      <c r="AJ414" s="197"/>
      <c r="AK414" s="197"/>
      <c r="AL414" s="197"/>
      <c r="AM414" s="197"/>
      <c r="AN414" s="198"/>
    </row>
    <row r="415" ht="19.9" customHeight="1" spans="2:40">
      <c r="B415" s="194" t="s">
        <v>22</v>
      </c>
      <c r="C415" s="194" t="s">
        <v>22</v>
      </c>
      <c r="D415" s="195"/>
      <c r="E415" s="196" t="s">
        <v>192</v>
      </c>
      <c r="F415" s="197">
        <v>3.96</v>
      </c>
      <c r="G415" s="197">
        <v>3.96</v>
      </c>
      <c r="H415" s="197">
        <v>3.96</v>
      </c>
      <c r="I415" s="197">
        <v>2.88</v>
      </c>
      <c r="J415" s="197">
        <v>1.08</v>
      </c>
      <c r="K415" s="197"/>
      <c r="L415" s="197"/>
      <c r="M415" s="197"/>
      <c r="N415" s="197"/>
      <c r="O415" s="197"/>
      <c r="P415" s="197"/>
      <c r="Q415" s="197"/>
      <c r="R415" s="197"/>
      <c r="S415" s="197"/>
      <c r="T415" s="197"/>
      <c r="U415" s="197"/>
      <c r="V415" s="197"/>
      <c r="W415" s="197"/>
      <c r="X415" s="197"/>
      <c r="Y415" s="197"/>
      <c r="Z415" s="197"/>
      <c r="AA415" s="197"/>
      <c r="AB415" s="197"/>
      <c r="AC415" s="197"/>
      <c r="AD415" s="197"/>
      <c r="AE415" s="197"/>
      <c r="AF415" s="197"/>
      <c r="AG415" s="197"/>
      <c r="AH415" s="197"/>
      <c r="AI415" s="197"/>
      <c r="AJ415" s="197"/>
      <c r="AK415" s="197"/>
      <c r="AL415" s="197"/>
      <c r="AM415" s="197"/>
      <c r="AN415" s="198"/>
    </row>
    <row r="416" ht="19.9" customHeight="1" spans="1:40">
      <c r="A416" s="165"/>
      <c r="B416" s="194" t="s">
        <v>193</v>
      </c>
      <c r="C416" s="194" t="s">
        <v>194</v>
      </c>
      <c r="D416" s="195" t="s">
        <v>80</v>
      </c>
      <c r="E416" s="196" t="s">
        <v>195</v>
      </c>
      <c r="F416" s="197">
        <v>1.92</v>
      </c>
      <c r="G416" s="197">
        <v>1.92</v>
      </c>
      <c r="H416" s="197">
        <v>1.92</v>
      </c>
      <c r="I416" s="197">
        <v>0.84</v>
      </c>
      <c r="J416" s="197">
        <v>1.08</v>
      </c>
      <c r="K416" s="197"/>
      <c r="L416" s="197"/>
      <c r="M416" s="197"/>
      <c r="N416" s="197"/>
      <c r="O416" s="197"/>
      <c r="P416" s="197"/>
      <c r="Q416" s="197"/>
      <c r="R416" s="197"/>
      <c r="S416" s="197"/>
      <c r="T416" s="197"/>
      <c r="U416" s="197"/>
      <c r="V416" s="197"/>
      <c r="W416" s="197"/>
      <c r="X416" s="197"/>
      <c r="Y416" s="197"/>
      <c r="Z416" s="197"/>
      <c r="AA416" s="197"/>
      <c r="AB416" s="197"/>
      <c r="AC416" s="197"/>
      <c r="AD416" s="197"/>
      <c r="AE416" s="197"/>
      <c r="AF416" s="197"/>
      <c r="AG416" s="197"/>
      <c r="AH416" s="197"/>
      <c r="AI416" s="197"/>
      <c r="AJ416" s="197"/>
      <c r="AK416" s="197"/>
      <c r="AL416" s="197"/>
      <c r="AM416" s="197"/>
      <c r="AN416" s="198"/>
    </row>
    <row r="417" ht="19.9" customHeight="1" spans="1:40">
      <c r="A417" s="165"/>
      <c r="B417" s="194" t="s">
        <v>193</v>
      </c>
      <c r="C417" s="194" t="s">
        <v>194</v>
      </c>
      <c r="D417" s="195" t="s">
        <v>80</v>
      </c>
      <c r="E417" s="196" t="s">
        <v>196</v>
      </c>
      <c r="F417" s="197">
        <v>2.04</v>
      </c>
      <c r="G417" s="197">
        <v>2.04</v>
      </c>
      <c r="H417" s="197">
        <v>2.04</v>
      </c>
      <c r="I417" s="197">
        <v>2.04</v>
      </c>
      <c r="J417" s="197"/>
      <c r="K417" s="197"/>
      <c r="L417" s="197"/>
      <c r="M417" s="197"/>
      <c r="N417" s="197"/>
      <c r="O417" s="197"/>
      <c r="P417" s="197"/>
      <c r="Q417" s="197"/>
      <c r="R417" s="197"/>
      <c r="S417" s="197"/>
      <c r="T417" s="197"/>
      <c r="U417" s="197"/>
      <c r="V417" s="197"/>
      <c r="W417" s="197"/>
      <c r="X417" s="197"/>
      <c r="Y417" s="197"/>
      <c r="Z417" s="197"/>
      <c r="AA417" s="197"/>
      <c r="AB417" s="197"/>
      <c r="AC417" s="197"/>
      <c r="AD417" s="197"/>
      <c r="AE417" s="197"/>
      <c r="AF417" s="197"/>
      <c r="AG417" s="197"/>
      <c r="AH417" s="197"/>
      <c r="AI417" s="197"/>
      <c r="AJ417" s="197"/>
      <c r="AK417" s="197"/>
      <c r="AL417" s="197"/>
      <c r="AM417" s="197"/>
      <c r="AN417" s="198"/>
    </row>
    <row r="418" ht="19.9" customHeight="1" spans="2:40">
      <c r="B418" s="194" t="s">
        <v>22</v>
      </c>
      <c r="C418" s="194" t="s">
        <v>22</v>
      </c>
      <c r="D418" s="195"/>
      <c r="E418" s="196" t="s">
        <v>201</v>
      </c>
      <c r="F418" s="197">
        <v>11.09</v>
      </c>
      <c r="G418" s="197">
        <v>11.09</v>
      </c>
      <c r="H418" s="197">
        <v>11.09</v>
      </c>
      <c r="I418" s="197">
        <v>3.1</v>
      </c>
      <c r="J418" s="197">
        <v>7.99</v>
      </c>
      <c r="K418" s="197"/>
      <c r="L418" s="197"/>
      <c r="M418" s="197"/>
      <c r="N418" s="197"/>
      <c r="O418" s="197"/>
      <c r="P418" s="197"/>
      <c r="Q418" s="197"/>
      <c r="R418" s="197"/>
      <c r="S418" s="197"/>
      <c r="T418" s="197"/>
      <c r="U418" s="197"/>
      <c r="V418" s="197"/>
      <c r="W418" s="197"/>
      <c r="X418" s="197"/>
      <c r="Y418" s="197"/>
      <c r="Z418" s="197"/>
      <c r="AA418" s="197"/>
      <c r="AB418" s="197"/>
      <c r="AC418" s="197"/>
      <c r="AD418" s="197"/>
      <c r="AE418" s="197"/>
      <c r="AF418" s="197"/>
      <c r="AG418" s="197"/>
      <c r="AH418" s="197"/>
      <c r="AI418" s="197"/>
      <c r="AJ418" s="197"/>
      <c r="AK418" s="197"/>
      <c r="AL418" s="197"/>
      <c r="AM418" s="197"/>
      <c r="AN418" s="198"/>
    </row>
    <row r="419" ht="19.9" customHeight="1" spans="2:40">
      <c r="B419" s="194" t="s">
        <v>22</v>
      </c>
      <c r="C419" s="194" t="s">
        <v>22</v>
      </c>
      <c r="D419" s="195"/>
      <c r="E419" s="196" t="s">
        <v>200</v>
      </c>
      <c r="F419" s="197">
        <v>2.28</v>
      </c>
      <c r="G419" s="197">
        <v>2.28</v>
      </c>
      <c r="H419" s="197">
        <v>2.28</v>
      </c>
      <c r="I419" s="197">
        <v>1.08</v>
      </c>
      <c r="J419" s="197">
        <v>1.2</v>
      </c>
      <c r="K419" s="197"/>
      <c r="L419" s="197"/>
      <c r="M419" s="197"/>
      <c r="N419" s="197"/>
      <c r="O419" s="197"/>
      <c r="P419" s="197"/>
      <c r="Q419" s="197"/>
      <c r="R419" s="197"/>
      <c r="S419" s="197"/>
      <c r="T419" s="197"/>
      <c r="U419" s="197"/>
      <c r="V419" s="197"/>
      <c r="W419" s="197"/>
      <c r="X419" s="197"/>
      <c r="Y419" s="197"/>
      <c r="Z419" s="197"/>
      <c r="AA419" s="197"/>
      <c r="AB419" s="197"/>
      <c r="AC419" s="197"/>
      <c r="AD419" s="197"/>
      <c r="AE419" s="197"/>
      <c r="AF419" s="197"/>
      <c r="AG419" s="197"/>
      <c r="AH419" s="197"/>
      <c r="AI419" s="197"/>
      <c r="AJ419" s="197"/>
      <c r="AK419" s="197"/>
      <c r="AL419" s="197"/>
      <c r="AM419" s="197"/>
      <c r="AN419" s="198"/>
    </row>
    <row r="420" ht="19.9" customHeight="1" spans="2:40">
      <c r="B420" s="194" t="s">
        <v>22</v>
      </c>
      <c r="C420" s="194" t="s">
        <v>22</v>
      </c>
      <c r="D420" s="195"/>
      <c r="E420" s="196" t="s">
        <v>211</v>
      </c>
      <c r="F420" s="197">
        <v>0.09</v>
      </c>
      <c r="G420" s="197">
        <v>0.09</v>
      </c>
      <c r="H420" s="197">
        <v>0.09</v>
      </c>
      <c r="I420" s="197">
        <v>0.02</v>
      </c>
      <c r="J420" s="197">
        <v>0.07</v>
      </c>
      <c r="K420" s="197"/>
      <c r="L420" s="197"/>
      <c r="M420" s="197"/>
      <c r="N420" s="197"/>
      <c r="O420" s="197"/>
      <c r="P420" s="197"/>
      <c r="Q420" s="197"/>
      <c r="R420" s="197"/>
      <c r="S420" s="197"/>
      <c r="T420" s="197"/>
      <c r="U420" s="197"/>
      <c r="V420" s="197"/>
      <c r="W420" s="197"/>
      <c r="X420" s="197"/>
      <c r="Y420" s="197"/>
      <c r="Z420" s="197"/>
      <c r="AA420" s="197"/>
      <c r="AB420" s="197"/>
      <c r="AC420" s="197"/>
      <c r="AD420" s="197"/>
      <c r="AE420" s="197"/>
      <c r="AF420" s="197"/>
      <c r="AG420" s="197"/>
      <c r="AH420" s="197"/>
      <c r="AI420" s="197"/>
      <c r="AJ420" s="197"/>
      <c r="AK420" s="197"/>
      <c r="AL420" s="197"/>
      <c r="AM420" s="197"/>
      <c r="AN420" s="198"/>
    </row>
    <row r="421" ht="19.9" customHeight="1" spans="2:40">
      <c r="B421" s="194" t="s">
        <v>22</v>
      </c>
      <c r="C421" s="194" t="s">
        <v>22</v>
      </c>
      <c r="D421" s="195"/>
      <c r="E421" s="196" t="s">
        <v>249</v>
      </c>
      <c r="F421" s="197">
        <v>1.38</v>
      </c>
      <c r="G421" s="197">
        <v>1.38</v>
      </c>
      <c r="H421" s="197">
        <v>1.38</v>
      </c>
      <c r="I421" s="197">
        <v>0.38</v>
      </c>
      <c r="J421" s="197">
        <v>1</v>
      </c>
      <c r="K421" s="197"/>
      <c r="L421" s="197"/>
      <c r="M421" s="197"/>
      <c r="N421" s="197"/>
      <c r="O421" s="197"/>
      <c r="P421" s="197"/>
      <c r="Q421" s="197"/>
      <c r="R421" s="197"/>
      <c r="S421" s="197"/>
      <c r="T421" s="197"/>
      <c r="U421" s="197"/>
      <c r="V421" s="197"/>
      <c r="W421" s="197"/>
      <c r="X421" s="197"/>
      <c r="Y421" s="197"/>
      <c r="Z421" s="197"/>
      <c r="AA421" s="197"/>
      <c r="AB421" s="197"/>
      <c r="AC421" s="197"/>
      <c r="AD421" s="197"/>
      <c r="AE421" s="197"/>
      <c r="AF421" s="197"/>
      <c r="AG421" s="197"/>
      <c r="AH421" s="197"/>
      <c r="AI421" s="197"/>
      <c r="AJ421" s="197"/>
      <c r="AK421" s="197"/>
      <c r="AL421" s="197"/>
      <c r="AM421" s="197"/>
      <c r="AN421" s="198"/>
    </row>
    <row r="422" ht="19.9" customHeight="1" spans="2:40">
      <c r="B422" s="194" t="s">
        <v>22</v>
      </c>
      <c r="C422" s="194" t="s">
        <v>22</v>
      </c>
      <c r="D422" s="195"/>
      <c r="E422" s="196" t="s">
        <v>208</v>
      </c>
      <c r="F422" s="197">
        <v>1.4</v>
      </c>
      <c r="G422" s="197">
        <v>1.4</v>
      </c>
      <c r="H422" s="197">
        <v>1.4</v>
      </c>
      <c r="I422" s="197"/>
      <c r="J422" s="197">
        <v>1.4</v>
      </c>
      <c r="K422" s="197"/>
      <c r="L422" s="197"/>
      <c r="M422" s="197"/>
      <c r="N422" s="197"/>
      <c r="O422" s="197"/>
      <c r="P422" s="197"/>
      <c r="Q422" s="197"/>
      <c r="R422" s="197"/>
      <c r="S422" s="197"/>
      <c r="T422" s="197"/>
      <c r="U422" s="197"/>
      <c r="V422" s="197"/>
      <c r="W422" s="197"/>
      <c r="X422" s="197"/>
      <c r="Y422" s="197"/>
      <c r="Z422" s="197"/>
      <c r="AA422" s="197"/>
      <c r="AB422" s="197"/>
      <c r="AC422" s="197"/>
      <c r="AD422" s="197"/>
      <c r="AE422" s="197"/>
      <c r="AF422" s="197"/>
      <c r="AG422" s="197"/>
      <c r="AH422" s="197"/>
      <c r="AI422" s="197"/>
      <c r="AJ422" s="197"/>
      <c r="AK422" s="197"/>
      <c r="AL422" s="197"/>
      <c r="AM422" s="197"/>
      <c r="AN422" s="198"/>
    </row>
    <row r="423" ht="19.9" customHeight="1" spans="2:40">
      <c r="B423" s="194" t="s">
        <v>22</v>
      </c>
      <c r="C423" s="194" t="s">
        <v>22</v>
      </c>
      <c r="D423" s="195"/>
      <c r="E423" s="196" t="s">
        <v>206</v>
      </c>
      <c r="F423" s="197">
        <v>3</v>
      </c>
      <c r="G423" s="197">
        <v>3</v>
      </c>
      <c r="H423" s="197">
        <v>3</v>
      </c>
      <c r="I423" s="197">
        <v>2.2</v>
      </c>
      <c r="J423" s="197">
        <v>0.8</v>
      </c>
      <c r="K423" s="197"/>
      <c r="L423" s="197"/>
      <c r="M423" s="197"/>
      <c r="N423" s="197"/>
      <c r="O423" s="197"/>
      <c r="P423" s="197"/>
      <c r="Q423" s="197"/>
      <c r="R423" s="197"/>
      <c r="S423" s="197"/>
      <c r="T423" s="197"/>
      <c r="U423" s="197"/>
      <c r="V423" s="197"/>
      <c r="W423" s="197"/>
      <c r="X423" s="197"/>
      <c r="Y423" s="197"/>
      <c r="Z423" s="197"/>
      <c r="AA423" s="197"/>
      <c r="AB423" s="197"/>
      <c r="AC423" s="197"/>
      <c r="AD423" s="197"/>
      <c r="AE423" s="197"/>
      <c r="AF423" s="197"/>
      <c r="AG423" s="197"/>
      <c r="AH423" s="197"/>
      <c r="AI423" s="197"/>
      <c r="AJ423" s="197"/>
      <c r="AK423" s="197"/>
      <c r="AL423" s="197"/>
      <c r="AM423" s="197"/>
      <c r="AN423" s="198"/>
    </row>
    <row r="424" ht="19.9" customHeight="1" spans="2:40">
      <c r="B424" s="194" t="s">
        <v>22</v>
      </c>
      <c r="C424" s="194" t="s">
        <v>22</v>
      </c>
      <c r="D424" s="195"/>
      <c r="E424" s="196" t="s">
        <v>209</v>
      </c>
      <c r="F424" s="197">
        <v>1.84</v>
      </c>
      <c r="G424" s="197">
        <v>1.84</v>
      </c>
      <c r="H424" s="197">
        <v>1.84</v>
      </c>
      <c r="I424" s="197">
        <v>1.84</v>
      </c>
      <c r="J424" s="197"/>
      <c r="K424" s="197"/>
      <c r="L424" s="197"/>
      <c r="M424" s="197"/>
      <c r="N424" s="197"/>
      <c r="O424" s="197"/>
      <c r="P424" s="197"/>
      <c r="Q424" s="197"/>
      <c r="R424" s="197"/>
      <c r="S424" s="197"/>
      <c r="T424" s="197"/>
      <c r="U424" s="197"/>
      <c r="V424" s="197"/>
      <c r="W424" s="197"/>
      <c r="X424" s="197"/>
      <c r="Y424" s="197"/>
      <c r="Z424" s="197"/>
      <c r="AA424" s="197"/>
      <c r="AB424" s="197"/>
      <c r="AC424" s="197"/>
      <c r="AD424" s="197"/>
      <c r="AE424" s="197"/>
      <c r="AF424" s="197"/>
      <c r="AG424" s="197"/>
      <c r="AH424" s="197"/>
      <c r="AI424" s="197"/>
      <c r="AJ424" s="197"/>
      <c r="AK424" s="197"/>
      <c r="AL424" s="197"/>
      <c r="AM424" s="197"/>
      <c r="AN424" s="198"/>
    </row>
    <row r="425" ht="19.9" customHeight="1" spans="2:40">
      <c r="B425" s="194" t="s">
        <v>22</v>
      </c>
      <c r="C425" s="194" t="s">
        <v>22</v>
      </c>
      <c r="D425" s="195"/>
      <c r="E425" s="196" t="s">
        <v>191</v>
      </c>
      <c r="F425" s="197">
        <v>2.4</v>
      </c>
      <c r="G425" s="197">
        <v>2.4</v>
      </c>
      <c r="H425" s="197">
        <v>2.4</v>
      </c>
      <c r="I425" s="197">
        <v>1.72</v>
      </c>
      <c r="J425" s="197">
        <v>0.69</v>
      </c>
      <c r="K425" s="197"/>
      <c r="L425" s="197"/>
      <c r="M425" s="197"/>
      <c r="N425" s="197"/>
      <c r="O425" s="197"/>
      <c r="P425" s="197"/>
      <c r="Q425" s="197"/>
      <c r="R425" s="197"/>
      <c r="S425" s="197"/>
      <c r="T425" s="197"/>
      <c r="U425" s="197"/>
      <c r="V425" s="197"/>
      <c r="W425" s="197"/>
      <c r="X425" s="197"/>
      <c r="Y425" s="197"/>
      <c r="Z425" s="197"/>
      <c r="AA425" s="197"/>
      <c r="AB425" s="197"/>
      <c r="AC425" s="197"/>
      <c r="AD425" s="197"/>
      <c r="AE425" s="197"/>
      <c r="AF425" s="197"/>
      <c r="AG425" s="197"/>
      <c r="AH425" s="197"/>
      <c r="AI425" s="197"/>
      <c r="AJ425" s="197"/>
      <c r="AK425" s="197"/>
      <c r="AL425" s="197"/>
      <c r="AM425" s="197"/>
      <c r="AN425" s="198"/>
    </row>
    <row r="426" ht="19.9" customHeight="1" spans="2:40">
      <c r="B426" s="194" t="s">
        <v>22</v>
      </c>
      <c r="C426" s="194" t="s">
        <v>22</v>
      </c>
      <c r="D426" s="195"/>
      <c r="E426" s="196" t="s">
        <v>247</v>
      </c>
      <c r="F426" s="197">
        <v>0.03</v>
      </c>
      <c r="G426" s="197">
        <v>0.03</v>
      </c>
      <c r="H426" s="197">
        <v>0.03</v>
      </c>
      <c r="I426" s="197">
        <v>0.03</v>
      </c>
      <c r="J426" s="197"/>
      <c r="K426" s="197"/>
      <c r="L426" s="197"/>
      <c r="M426" s="197"/>
      <c r="N426" s="197"/>
      <c r="O426" s="197"/>
      <c r="P426" s="197"/>
      <c r="Q426" s="197"/>
      <c r="R426" s="197"/>
      <c r="S426" s="197"/>
      <c r="T426" s="197"/>
      <c r="U426" s="197"/>
      <c r="V426" s="197"/>
      <c r="W426" s="197"/>
      <c r="X426" s="197"/>
      <c r="Y426" s="197"/>
      <c r="Z426" s="197"/>
      <c r="AA426" s="197"/>
      <c r="AB426" s="197"/>
      <c r="AC426" s="197"/>
      <c r="AD426" s="197"/>
      <c r="AE426" s="197"/>
      <c r="AF426" s="197"/>
      <c r="AG426" s="197"/>
      <c r="AH426" s="197"/>
      <c r="AI426" s="197"/>
      <c r="AJ426" s="197"/>
      <c r="AK426" s="197"/>
      <c r="AL426" s="197"/>
      <c r="AM426" s="197"/>
      <c r="AN426" s="198"/>
    </row>
    <row r="427" ht="19.9" customHeight="1" spans="2:40">
      <c r="B427" s="194" t="s">
        <v>22</v>
      </c>
      <c r="C427" s="194" t="s">
        <v>22</v>
      </c>
      <c r="D427" s="195"/>
      <c r="E427" s="196" t="s">
        <v>213</v>
      </c>
      <c r="F427" s="197">
        <v>0.92</v>
      </c>
      <c r="G427" s="197">
        <v>0.92</v>
      </c>
      <c r="H427" s="197">
        <v>0.92</v>
      </c>
      <c r="I427" s="197">
        <v>0.92</v>
      </c>
      <c r="J427" s="197"/>
      <c r="K427" s="197"/>
      <c r="L427" s="197"/>
      <c r="M427" s="197"/>
      <c r="N427" s="197"/>
      <c r="O427" s="197"/>
      <c r="P427" s="197"/>
      <c r="Q427" s="197"/>
      <c r="R427" s="197"/>
      <c r="S427" s="197"/>
      <c r="T427" s="197"/>
      <c r="U427" s="197"/>
      <c r="V427" s="197"/>
      <c r="W427" s="197"/>
      <c r="X427" s="197"/>
      <c r="Y427" s="197"/>
      <c r="Z427" s="197"/>
      <c r="AA427" s="197"/>
      <c r="AB427" s="197"/>
      <c r="AC427" s="197"/>
      <c r="AD427" s="197"/>
      <c r="AE427" s="197"/>
      <c r="AF427" s="197"/>
      <c r="AG427" s="197"/>
      <c r="AH427" s="197"/>
      <c r="AI427" s="197"/>
      <c r="AJ427" s="197"/>
      <c r="AK427" s="197"/>
      <c r="AL427" s="197"/>
      <c r="AM427" s="197"/>
      <c r="AN427" s="198"/>
    </row>
    <row r="428" ht="19.9" customHeight="1" spans="2:40">
      <c r="B428" s="194" t="s">
        <v>22</v>
      </c>
      <c r="C428" s="194" t="s">
        <v>22</v>
      </c>
      <c r="D428" s="195"/>
      <c r="E428" s="196" t="s">
        <v>202</v>
      </c>
      <c r="F428" s="197">
        <v>0.32</v>
      </c>
      <c r="G428" s="197">
        <v>0.32</v>
      </c>
      <c r="H428" s="197">
        <v>0.32</v>
      </c>
      <c r="I428" s="197">
        <v>0.12</v>
      </c>
      <c r="J428" s="197">
        <v>0.2</v>
      </c>
      <c r="K428" s="197"/>
      <c r="L428" s="197"/>
      <c r="M428" s="197"/>
      <c r="N428" s="197"/>
      <c r="O428" s="197"/>
      <c r="P428" s="197"/>
      <c r="Q428" s="197"/>
      <c r="R428" s="197"/>
      <c r="S428" s="197"/>
      <c r="T428" s="197"/>
      <c r="U428" s="197"/>
      <c r="V428" s="197"/>
      <c r="W428" s="197"/>
      <c r="X428" s="197"/>
      <c r="Y428" s="197"/>
      <c r="Z428" s="197"/>
      <c r="AA428" s="197"/>
      <c r="AB428" s="197"/>
      <c r="AC428" s="197"/>
      <c r="AD428" s="197"/>
      <c r="AE428" s="197"/>
      <c r="AF428" s="197"/>
      <c r="AG428" s="197"/>
      <c r="AH428" s="197"/>
      <c r="AI428" s="197"/>
      <c r="AJ428" s="197"/>
      <c r="AK428" s="197"/>
      <c r="AL428" s="197"/>
      <c r="AM428" s="197"/>
      <c r="AN428" s="198"/>
    </row>
    <row r="429" ht="19.9" customHeight="1" spans="2:40">
      <c r="B429" s="194" t="s">
        <v>22</v>
      </c>
      <c r="C429" s="194" t="s">
        <v>22</v>
      </c>
      <c r="D429" s="195"/>
      <c r="E429" s="196" t="s">
        <v>205</v>
      </c>
      <c r="F429" s="197">
        <v>6.4</v>
      </c>
      <c r="G429" s="197">
        <v>6.4</v>
      </c>
      <c r="H429" s="197">
        <v>6.4</v>
      </c>
      <c r="I429" s="197">
        <v>6.4</v>
      </c>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8"/>
    </row>
    <row r="430" ht="19.9" customHeight="1" spans="2:40">
      <c r="B430" s="194" t="s">
        <v>22</v>
      </c>
      <c r="C430" s="194" t="s">
        <v>22</v>
      </c>
      <c r="D430" s="195"/>
      <c r="E430" s="196" t="s">
        <v>214</v>
      </c>
      <c r="F430" s="197">
        <v>1.1</v>
      </c>
      <c r="G430" s="197">
        <v>1.1</v>
      </c>
      <c r="H430" s="197">
        <v>1.1</v>
      </c>
      <c r="I430" s="197"/>
      <c r="J430" s="197">
        <v>1.1</v>
      </c>
      <c r="K430" s="197"/>
      <c r="L430" s="197"/>
      <c r="M430" s="197"/>
      <c r="N430" s="197"/>
      <c r="O430" s="197"/>
      <c r="P430" s="197"/>
      <c r="Q430" s="197"/>
      <c r="R430" s="197"/>
      <c r="S430" s="197"/>
      <c r="T430" s="197"/>
      <c r="U430" s="197"/>
      <c r="V430" s="197"/>
      <c r="W430" s="197"/>
      <c r="X430" s="197"/>
      <c r="Y430" s="197"/>
      <c r="Z430" s="197"/>
      <c r="AA430" s="197"/>
      <c r="AB430" s="197"/>
      <c r="AC430" s="197"/>
      <c r="AD430" s="197"/>
      <c r="AE430" s="197"/>
      <c r="AF430" s="197"/>
      <c r="AG430" s="197"/>
      <c r="AH430" s="197"/>
      <c r="AI430" s="197"/>
      <c r="AJ430" s="197"/>
      <c r="AK430" s="197"/>
      <c r="AL430" s="197"/>
      <c r="AM430" s="197"/>
      <c r="AN430" s="198"/>
    </row>
    <row r="431" ht="19.9" customHeight="1" spans="2:40">
      <c r="B431" s="194" t="s">
        <v>22</v>
      </c>
      <c r="C431" s="194" t="s">
        <v>22</v>
      </c>
      <c r="D431" s="195"/>
      <c r="E431" s="196" t="s">
        <v>203</v>
      </c>
      <c r="F431" s="197">
        <v>0.2</v>
      </c>
      <c r="G431" s="197">
        <v>0.2</v>
      </c>
      <c r="H431" s="197">
        <v>0.2</v>
      </c>
      <c r="I431" s="197"/>
      <c r="J431" s="197">
        <v>0.2</v>
      </c>
      <c r="K431" s="197"/>
      <c r="L431" s="197"/>
      <c r="M431" s="197"/>
      <c r="N431" s="197"/>
      <c r="O431" s="197"/>
      <c r="P431" s="197"/>
      <c r="Q431" s="197"/>
      <c r="R431" s="197"/>
      <c r="S431" s="197"/>
      <c r="T431" s="197"/>
      <c r="U431" s="197"/>
      <c r="V431" s="197"/>
      <c r="W431" s="197"/>
      <c r="X431" s="197"/>
      <c r="Y431" s="197"/>
      <c r="Z431" s="197"/>
      <c r="AA431" s="197"/>
      <c r="AB431" s="197"/>
      <c r="AC431" s="197"/>
      <c r="AD431" s="197"/>
      <c r="AE431" s="197"/>
      <c r="AF431" s="197"/>
      <c r="AG431" s="197"/>
      <c r="AH431" s="197"/>
      <c r="AI431" s="197"/>
      <c r="AJ431" s="197"/>
      <c r="AK431" s="197"/>
      <c r="AL431" s="197"/>
      <c r="AM431" s="197"/>
      <c r="AN431" s="198"/>
    </row>
    <row r="432" ht="19.9" customHeight="1" spans="2:40">
      <c r="B432" s="194" t="s">
        <v>22</v>
      </c>
      <c r="C432" s="194" t="s">
        <v>22</v>
      </c>
      <c r="D432" s="195"/>
      <c r="E432" s="196" t="s">
        <v>207</v>
      </c>
      <c r="F432" s="197">
        <v>1.23</v>
      </c>
      <c r="G432" s="197">
        <v>1.23</v>
      </c>
      <c r="H432" s="197">
        <v>1.23</v>
      </c>
      <c r="I432" s="197">
        <v>1.23</v>
      </c>
      <c r="J432" s="197"/>
      <c r="K432" s="197"/>
      <c r="L432" s="197"/>
      <c r="M432" s="197"/>
      <c r="N432" s="197"/>
      <c r="O432" s="197"/>
      <c r="P432" s="197"/>
      <c r="Q432" s="197"/>
      <c r="R432" s="197"/>
      <c r="S432" s="197"/>
      <c r="T432" s="197"/>
      <c r="U432" s="197"/>
      <c r="V432" s="197"/>
      <c r="W432" s="197"/>
      <c r="X432" s="197"/>
      <c r="Y432" s="197"/>
      <c r="Z432" s="197"/>
      <c r="AA432" s="197"/>
      <c r="AB432" s="197"/>
      <c r="AC432" s="197"/>
      <c r="AD432" s="197"/>
      <c r="AE432" s="197"/>
      <c r="AF432" s="197"/>
      <c r="AG432" s="197"/>
      <c r="AH432" s="197"/>
      <c r="AI432" s="197"/>
      <c r="AJ432" s="197"/>
      <c r="AK432" s="197"/>
      <c r="AL432" s="197"/>
      <c r="AM432" s="197"/>
      <c r="AN432" s="198"/>
    </row>
    <row r="433" ht="19.9" customHeight="1" spans="2:40">
      <c r="B433" s="194" t="s">
        <v>22</v>
      </c>
      <c r="C433" s="194" t="s">
        <v>22</v>
      </c>
      <c r="D433" s="195"/>
      <c r="E433" s="196" t="s">
        <v>212</v>
      </c>
      <c r="F433" s="197">
        <v>0.2</v>
      </c>
      <c r="G433" s="197">
        <v>0.2</v>
      </c>
      <c r="H433" s="197">
        <v>0.2</v>
      </c>
      <c r="I433" s="197"/>
      <c r="J433" s="197">
        <v>0.2</v>
      </c>
      <c r="K433" s="197"/>
      <c r="L433" s="197"/>
      <c r="M433" s="197"/>
      <c r="N433" s="197"/>
      <c r="O433" s="197"/>
      <c r="P433" s="197"/>
      <c r="Q433" s="197"/>
      <c r="R433" s="197"/>
      <c r="S433" s="197"/>
      <c r="T433" s="197"/>
      <c r="U433" s="197"/>
      <c r="V433" s="197"/>
      <c r="W433" s="197"/>
      <c r="X433" s="197"/>
      <c r="Y433" s="197"/>
      <c r="Z433" s="197"/>
      <c r="AA433" s="197"/>
      <c r="AB433" s="197"/>
      <c r="AC433" s="197"/>
      <c r="AD433" s="197"/>
      <c r="AE433" s="197"/>
      <c r="AF433" s="197"/>
      <c r="AG433" s="197"/>
      <c r="AH433" s="197"/>
      <c r="AI433" s="197"/>
      <c r="AJ433" s="197"/>
      <c r="AK433" s="197"/>
      <c r="AL433" s="197"/>
      <c r="AM433" s="197"/>
      <c r="AN433" s="198"/>
    </row>
    <row r="434" ht="19.9" customHeight="1" spans="2:40">
      <c r="B434" s="194" t="s">
        <v>22</v>
      </c>
      <c r="C434" s="194" t="s">
        <v>22</v>
      </c>
      <c r="D434" s="195"/>
      <c r="E434" s="196" t="s">
        <v>199</v>
      </c>
      <c r="F434" s="197">
        <v>0.8</v>
      </c>
      <c r="G434" s="197">
        <v>0.8</v>
      </c>
      <c r="H434" s="197">
        <v>0.8</v>
      </c>
      <c r="I434" s="197"/>
      <c r="J434" s="197">
        <v>0.8</v>
      </c>
      <c r="K434" s="197"/>
      <c r="L434" s="197"/>
      <c r="M434" s="197"/>
      <c r="N434" s="197"/>
      <c r="O434" s="197"/>
      <c r="P434" s="197"/>
      <c r="Q434" s="197"/>
      <c r="R434" s="197"/>
      <c r="S434" s="197"/>
      <c r="T434" s="197"/>
      <c r="U434" s="197"/>
      <c r="V434" s="197"/>
      <c r="W434" s="197"/>
      <c r="X434" s="197"/>
      <c r="Y434" s="197"/>
      <c r="Z434" s="197"/>
      <c r="AA434" s="197"/>
      <c r="AB434" s="197"/>
      <c r="AC434" s="197"/>
      <c r="AD434" s="197"/>
      <c r="AE434" s="197"/>
      <c r="AF434" s="197"/>
      <c r="AG434" s="197"/>
      <c r="AH434" s="197"/>
      <c r="AI434" s="197"/>
      <c r="AJ434" s="197"/>
      <c r="AK434" s="197"/>
      <c r="AL434" s="197"/>
      <c r="AM434" s="197"/>
      <c r="AN434" s="198"/>
    </row>
    <row r="435" ht="19.9" customHeight="1" spans="2:40">
      <c r="B435" s="194" t="s">
        <v>22</v>
      </c>
      <c r="C435" s="194" t="s">
        <v>22</v>
      </c>
      <c r="D435" s="195"/>
      <c r="E435" s="196" t="s">
        <v>198</v>
      </c>
      <c r="F435" s="197">
        <v>0.1</v>
      </c>
      <c r="G435" s="197">
        <v>0.1</v>
      </c>
      <c r="H435" s="197">
        <v>0.1</v>
      </c>
      <c r="I435" s="197"/>
      <c r="J435" s="197">
        <v>0.1</v>
      </c>
      <c r="K435" s="197"/>
      <c r="L435" s="197"/>
      <c r="M435" s="197"/>
      <c r="N435" s="197"/>
      <c r="O435" s="197"/>
      <c r="P435" s="197"/>
      <c r="Q435" s="197"/>
      <c r="R435" s="197"/>
      <c r="S435" s="197"/>
      <c r="T435" s="197"/>
      <c r="U435" s="197"/>
      <c r="V435" s="197"/>
      <c r="W435" s="197"/>
      <c r="X435" s="197"/>
      <c r="Y435" s="197"/>
      <c r="Z435" s="197"/>
      <c r="AA435" s="197"/>
      <c r="AB435" s="197"/>
      <c r="AC435" s="197"/>
      <c r="AD435" s="197"/>
      <c r="AE435" s="197"/>
      <c r="AF435" s="197"/>
      <c r="AG435" s="197"/>
      <c r="AH435" s="197"/>
      <c r="AI435" s="197"/>
      <c r="AJ435" s="197"/>
      <c r="AK435" s="197"/>
      <c r="AL435" s="197"/>
      <c r="AM435" s="197"/>
      <c r="AN435" s="198"/>
    </row>
    <row r="436" ht="19.9" customHeight="1" spans="2:40">
      <c r="B436" s="194" t="s">
        <v>22</v>
      </c>
      <c r="C436" s="194" t="s">
        <v>22</v>
      </c>
      <c r="D436" s="195"/>
      <c r="E436" s="196" t="s">
        <v>215</v>
      </c>
      <c r="F436" s="197">
        <v>217.79</v>
      </c>
      <c r="G436" s="197">
        <v>217.79</v>
      </c>
      <c r="H436" s="197">
        <v>217.79</v>
      </c>
      <c r="I436" s="197">
        <v>207.99</v>
      </c>
      <c r="J436" s="197"/>
      <c r="K436" s="197"/>
      <c r="L436" s="197"/>
      <c r="M436" s="197"/>
      <c r="N436" s="197"/>
      <c r="O436" s="197"/>
      <c r="P436" s="197"/>
      <c r="Q436" s="197"/>
      <c r="R436" s="197"/>
      <c r="S436" s="197"/>
      <c r="T436" s="197"/>
      <c r="U436" s="197"/>
      <c r="V436" s="197"/>
      <c r="W436" s="197"/>
      <c r="X436" s="197"/>
      <c r="Y436" s="197"/>
      <c r="Z436" s="197"/>
      <c r="AA436" s="197"/>
      <c r="AB436" s="197"/>
      <c r="AC436" s="197"/>
      <c r="AD436" s="197"/>
      <c r="AE436" s="197"/>
      <c r="AF436" s="197"/>
      <c r="AG436" s="197"/>
      <c r="AH436" s="197"/>
      <c r="AI436" s="197"/>
      <c r="AJ436" s="197"/>
      <c r="AK436" s="197"/>
      <c r="AL436" s="197"/>
      <c r="AM436" s="197"/>
      <c r="AN436" s="198"/>
    </row>
    <row r="437" ht="19.9" customHeight="1" spans="1:40">
      <c r="A437" s="165"/>
      <c r="B437" s="194" t="s">
        <v>22</v>
      </c>
      <c r="C437" s="194" t="s">
        <v>22</v>
      </c>
      <c r="D437" s="195"/>
      <c r="E437" s="196" t="s">
        <v>231</v>
      </c>
      <c r="F437" s="197">
        <v>60.58</v>
      </c>
      <c r="G437" s="197">
        <v>60.58</v>
      </c>
      <c r="H437" s="197">
        <v>60.58</v>
      </c>
      <c r="I437" s="197">
        <v>60.58</v>
      </c>
      <c r="J437" s="197"/>
      <c r="K437" s="197"/>
      <c r="L437" s="197"/>
      <c r="M437" s="197"/>
      <c r="N437" s="197"/>
      <c r="O437" s="197"/>
      <c r="P437" s="197"/>
      <c r="Q437" s="197"/>
      <c r="R437" s="197"/>
      <c r="S437" s="197"/>
      <c r="T437" s="197"/>
      <c r="U437" s="197"/>
      <c r="V437" s="197"/>
      <c r="W437" s="197"/>
      <c r="X437" s="197"/>
      <c r="Y437" s="197"/>
      <c r="Z437" s="197"/>
      <c r="AA437" s="197"/>
      <c r="AB437" s="197"/>
      <c r="AC437" s="197"/>
      <c r="AD437" s="197"/>
      <c r="AE437" s="197"/>
      <c r="AF437" s="197"/>
      <c r="AG437" s="197"/>
      <c r="AH437" s="197"/>
      <c r="AI437" s="197"/>
      <c r="AJ437" s="197"/>
      <c r="AK437" s="197"/>
      <c r="AL437" s="197"/>
      <c r="AM437" s="197"/>
      <c r="AN437" s="198"/>
    </row>
    <row r="438" ht="19.9" customHeight="1" spans="1:40">
      <c r="A438" s="165"/>
      <c r="B438" s="194" t="s">
        <v>217</v>
      </c>
      <c r="C438" s="194" t="s">
        <v>232</v>
      </c>
      <c r="D438" s="195" t="s">
        <v>80</v>
      </c>
      <c r="E438" s="196" t="s">
        <v>234</v>
      </c>
      <c r="F438" s="197">
        <v>0.76</v>
      </c>
      <c r="G438" s="197">
        <v>0.76</v>
      </c>
      <c r="H438" s="197">
        <v>0.76</v>
      </c>
      <c r="I438" s="197">
        <v>0.76</v>
      </c>
      <c r="J438" s="197"/>
      <c r="K438" s="197"/>
      <c r="L438" s="197"/>
      <c r="M438" s="197"/>
      <c r="N438" s="197"/>
      <c r="O438" s="197"/>
      <c r="P438" s="197"/>
      <c r="Q438" s="197"/>
      <c r="R438" s="197"/>
      <c r="S438" s="197"/>
      <c r="T438" s="197"/>
      <c r="U438" s="197"/>
      <c r="V438" s="197"/>
      <c r="W438" s="197"/>
      <c r="X438" s="197"/>
      <c r="Y438" s="197"/>
      <c r="Z438" s="197"/>
      <c r="AA438" s="197"/>
      <c r="AB438" s="197"/>
      <c r="AC438" s="197"/>
      <c r="AD438" s="197"/>
      <c r="AE438" s="197"/>
      <c r="AF438" s="197"/>
      <c r="AG438" s="197"/>
      <c r="AH438" s="197"/>
      <c r="AI438" s="197"/>
      <c r="AJ438" s="197"/>
      <c r="AK438" s="197"/>
      <c r="AL438" s="197"/>
      <c r="AM438" s="197"/>
      <c r="AN438" s="198"/>
    </row>
    <row r="439" ht="19.9" customHeight="1" spans="1:40">
      <c r="A439" s="165"/>
      <c r="B439" s="194" t="s">
        <v>217</v>
      </c>
      <c r="C439" s="194" t="s">
        <v>232</v>
      </c>
      <c r="D439" s="195" t="s">
        <v>80</v>
      </c>
      <c r="E439" s="196" t="s">
        <v>233</v>
      </c>
      <c r="F439" s="197">
        <v>59.83</v>
      </c>
      <c r="G439" s="197">
        <v>59.83</v>
      </c>
      <c r="H439" s="197">
        <v>59.83</v>
      </c>
      <c r="I439" s="197">
        <v>59.83</v>
      </c>
      <c r="J439" s="197"/>
      <c r="K439" s="197"/>
      <c r="L439" s="197"/>
      <c r="M439" s="197"/>
      <c r="N439" s="197"/>
      <c r="O439" s="197"/>
      <c r="P439" s="197"/>
      <c r="Q439" s="197"/>
      <c r="R439" s="197"/>
      <c r="S439" s="197"/>
      <c r="T439" s="197"/>
      <c r="U439" s="197"/>
      <c r="V439" s="197"/>
      <c r="W439" s="197"/>
      <c r="X439" s="197"/>
      <c r="Y439" s="197"/>
      <c r="Z439" s="197"/>
      <c r="AA439" s="197"/>
      <c r="AB439" s="197"/>
      <c r="AC439" s="197"/>
      <c r="AD439" s="197"/>
      <c r="AE439" s="197"/>
      <c r="AF439" s="197"/>
      <c r="AG439" s="197"/>
      <c r="AH439" s="197"/>
      <c r="AI439" s="197"/>
      <c r="AJ439" s="197"/>
      <c r="AK439" s="197"/>
      <c r="AL439" s="197"/>
      <c r="AM439" s="197"/>
      <c r="AN439" s="198"/>
    </row>
    <row r="440" ht="19.9" customHeight="1" spans="2:40">
      <c r="B440" s="194" t="s">
        <v>22</v>
      </c>
      <c r="C440" s="194" t="s">
        <v>22</v>
      </c>
      <c r="D440" s="195"/>
      <c r="E440" s="196" t="s">
        <v>224</v>
      </c>
      <c r="F440" s="197">
        <v>7.21</v>
      </c>
      <c r="G440" s="197">
        <v>7.21</v>
      </c>
      <c r="H440" s="197">
        <v>7.21</v>
      </c>
      <c r="I440" s="197">
        <v>7.21</v>
      </c>
      <c r="J440" s="197"/>
      <c r="K440" s="197"/>
      <c r="L440" s="197"/>
      <c r="M440" s="197"/>
      <c r="N440" s="197"/>
      <c r="O440" s="197"/>
      <c r="P440" s="197"/>
      <c r="Q440" s="197"/>
      <c r="R440" s="197"/>
      <c r="S440" s="197"/>
      <c r="T440" s="197"/>
      <c r="U440" s="197"/>
      <c r="V440" s="197"/>
      <c r="W440" s="197"/>
      <c r="X440" s="197"/>
      <c r="Y440" s="197"/>
      <c r="Z440" s="197"/>
      <c r="AA440" s="197"/>
      <c r="AB440" s="197"/>
      <c r="AC440" s="197"/>
      <c r="AD440" s="197"/>
      <c r="AE440" s="197"/>
      <c r="AF440" s="197"/>
      <c r="AG440" s="197"/>
      <c r="AH440" s="197"/>
      <c r="AI440" s="197"/>
      <c r="AJ440" s="197"/>
      <c r="AK440" s="197"/>
      <c r="AL440" s="197"/>
      <c r="AM440" s="197"/>
      <c r="AN440" s="198"/>
    </row>
    <row r="441" ht="19.9" customHeight="1" spans="2:40">
      <c r="B441" s="194" t="s">
        <v>22</v>
      </c>
      <c r="C441" s="194" t="s">
        <v>22</v>
      </c>
      <c r="D441" s="195"/>
      <c r="E441" s="196" t="s">
        <v>223</v>
      </c>
      <c r="F441" s="197">
        <v>21.21</v>
      </c>
      <c r="G441" s="197">
        <v>21.21</v>
      </c>
      <c r="H441" s="197">
        <v>21.21</v>
      </c>
      <c r="I441" s="197">
        <v>21.21</v>
      </c>
      <c r="J441" s="197"/>
      <c r="K441" s="197"/>
      <c r="L441" s="197"/>
      <c r="M441" s="197"/>
      <c r="N441" s="197"/>
      <c r="O441" s="197"/>
      <c r="P441" s="197"/>
      <c r="Q441" s="197"/>
      <c r="R441" s="197"/>
      <c r="S441" s="197"/>
      <c r="T441" s="197"/>
      <c r="U441" s="197"/>
      <c r="V441" s="197"/>
      <c r="W441" s="197"/>
      <c r="X441" s="197"/>
      <c r="Y441" s="197"/>
      <c r="Z441" s="197"/>
      <c r="AA441" s="197"/>
      <c r="AB441" s="197"/>
      <c r="AC441" s="197"/>
      <c r="AD441" s="197"/>
      <c r="AE441" s="197"/>
      <c r="AF441" s="197"/>
      <c r="AG441" s="197"/>
      <c r="AH441" s="197"/>
      <c r="AI441" s="197"/>
      <c r="AJ441" s="197"/>
      <c r="AK441" s="197"/>
      <c r="AL441" s="197"/>
      <c r="AM441" s="197"/>
      <c r="AN441" s="198"/>
    </row>
    <row r="442" ht="19.9" customHeight="1" spans="2:40">
      <c r="B442" s="194" t="s">
        <v>22</v>
      </c>
      <c r="C442" s="194" t="s">
        <v>22</v>
      </c>
      <c r="D442" s="195"/>
      <c r="E442" s="196" t="s">
        <v>216</v>
      </c>
      <c r="F442" s="197">
        <v>55.02</v>
      </c>
      <c r="G442" s="197">
        <v>55.02</v>
      </c>
      <c r="H442" s="197">
        <v>55.02</v>
      </c>
      <c r="I442" s="197">
        <v>45.22</v>
      </c>
      <c r="J442" s="197"/>
      <c r="K442" s="197"/>
      <c r="L442" s="197"/>
      <c r="M442" s="197"/>
      <c r="N442" s="197"/>
      <c r="O442" s="197"/>
      <c r="P442" s="197"/>
      <c r="Q442" s="197"/>
      <c r="R442" s="197"/>
      <c r="S442" s="197"/>
      <c r="T442" s="197"/>
      <c r="U442" s="197"/>
      <c r="V442" s="197"/>
      <c r="W442" s="197"/>
      <c r="X442" s="197"/>
      <c r="Y442" s="197"/>
      <c r="Z442" s="197"/>
      <c r="AA442" s="197"/>
      <c r="AB442" s="197"/>
      <c r="AC442" s="197"/>
      <c r="AD442" s="197"/>
      <c r="AE442" s="197"/>
      <c r="AF442" s="197"/>
      <c r="AG442" s="197"/>
      <c r="AH442" s="197"/>
      <c r="AI442" s="197"/>
      <c r="AJ442" s="197"/>
      <c r="AK442" s="197"/>
      <c r="AL442" s="197"/>
      <c r="AM442" s="197"/>
      <c r="AN442" s="198"/>
    </row>
    <row r="443" ht="19.9" customHeight="1" spans="1:40">
      <c r="A443" s="165"/>
      <c r="B443" s="194" t="s">
        <v>217</v>
      </c>
      <c r="C443" s="194" t="s">
        <v>218</v>
      </c>
      <c r="D443" s="195" t="s">
        <v>80</v>
      </c>
      <c r="E443" s="196" t="s">
        <v>221</v>
      </c>
      <c r="F443" s="197">
        <v>45.22</v>
      </c>
      <c r="G443" s="197">
        <v>45.22</v>
      </c>
      <c r="H443" s="197">
        <v>45.22</v>
      </c>
      <c r="I443" s="197">
        <v>45.22</v>
      </c>
      <c r="J443" s="197"/>
      <c r="K443" s="197"/>
      <c r="L443" s="197"/>
      <c r="M443" s="197"/>
      <c r="N443" s="197"/>
      <c r="O443" s="197"/>
      <c r="P443" s="197"/>
      <c r="Q443" s="197"/>
      <c r="R443" s="197"/>
      <c r="S443" s="197"/>
      <c r="T443" s="197"/>
      <c r="U443" s="197"/>
      <c r="V443" s="197"/>
      <c r="W443" s="197"/>
      <c r="X443" s="197"/>
      <c r="Y443" s="197"/>
      <c r="Z443" s="197"/>
      <c r="AA443" s="197"/>
      <c r="AB443" s="197"/>
      <c r="AC443" s="197"/>
      <c r="AD443" s="197"/>
      <c r="AE443" s="197"/>
      <c r="AF443" s="197"/>
      <c r="AG443" s="197"/>
      <c r="AH443" s="197"/>
      <c r="AI443" s="197"/>
      <c r="AJ443" s="197"/>
      <c r="AK443" s="197"/>
      <c r="AL443" s="197"/>
      <c r="AM443" s="197"/>
      <c r="AN443" s="198"/>
    </row>
    <row r="444" ht="19.9" customHeight="1" spans="1:40">
      <c r="A444" s="165"/>
      <c r="B444" s="194" t="s">
        <v>217</v>
      </c>
      <c r="C444" s="194" t="s">
        <v>218</v>
      </c>
      <c r="D444" s="195" t="s">
        <v>80</v>
      </c>
      <c r="E444" s="196" t="s">
        <v>220</v>
      </c>
      <c r="F444" s="197">
        <v>9.8</v>
      </c>
      <c r="G444" s="197">
        <v>9.8</v>
      </c>
      <c r="H444" s="197">
        <v>9.8</v>
      </c>
      <c r="I444" s="197"/>
      <c r="J444" s="197"/>
      <c r="K444" s="197"/>
      <c r="L444" s="197"/>
      <c r="M444" s="197"/>
      <c r="N444" s="197"/>
      <c r="O444" s="197"/>
      <c r="P444" s="197"/>
      <c r="Q444" s="197"/>
      <c r="R444" s="197"/>
      <c r="S444" s="197"/>
      <c r="T444" s="197"/>
      <c r="U444" s="197"/>
      <c r="V444" s="197"/>
      <c r="W444" s="197"/>
      <c r="X444" s="197"/>
      <c r="Y444" s="197"/>
      <c r="Z444" s="197"/>
      <c r="AA444" s="197"/>
      <c r="AB444" s="197"/>
      <c r="AC444" s="197"/>
      <c r="AD444" s="197"/>
      <c r="AE444" s="197"/>
      <c r="AF444" s="197"/>
      <c r="AG444" s="197"/>
      <c r="AH444" s="197"/>
      <c r="AI444" s="197"/>
      <c r="AJ444" s="197"/>
      <c r="AK444" s="197"/>
      <c r="AL444" s="197"/>
      <c r="AM444" s="197"/>
      <c r="AN444" s="198"/>
    </row>
    <row r="445" ht="19.9" customHeight="1" spans="2:40">
      <c r="B445" s="194" t="s">
        <v>22</v>
      </c>
      <c r="C445" s="194" t="s">
        <v>22</v>
      </c>
      <c r="D445" s="195"/>
      <c r="E445" s="196" t="s">
        <v>235</v>
      </c>
      <c r="F445" s="197">
        <v>8.17</v>
      </c>
      <c r="G445" s="197">
        <v>8.17</v>
      </c>
      <c r="H445" s="197">
        <v>8.17</v>
      </c>
      <c r="I445" s="197">
        <v>8.17</v>
      </c>
      <c r="J445" s="197"/>
      <c r="K445" s="197"/>
      <c r="L445" s="197"/>
      <c r="M445" s="197"/>
      <c r="N445" s="197"/>
      <c r="O445" s="197"/>
      <c r="P445" s="197"/>
      <c r="Q445" s="197"/>
      <c r="R445" s="197"/>
      <c r="S445" s="197"/>
      <c r="T445" s="197"/>
      <c r="U445" s="197"/>
      <c r="V445" s="197"/>
      <c r="W445" s="197"/>
      <c r="X445" s="197"/>
      <c r="Y445" s="197"/>
      <c r="Z445" s="197"/>
      <c r="AA445" s="197"/>
      <c r="AB445" s="197"/>
      <c r="AC445" s="197"/>
      <c r="AD445" s="197"/>
      <c r="AE445" s="197"/>
      <c r="AF445" s="197"/>
      <c r="AG445" s="197"/>
      <c r="AH445" s="197"/>
      <c r="AI445" s="197"/>
      <c r="AJ445" s="197"/>
      <c r="AK445" s="197"/>
      <c r="AL445" s="197"/>
      <c r="AM445" s="197"/>
      <c r="AN445" s="198"/>
    </row>
    <row r="446" ht="19.9" customHeight="1" spans="2:40">
      <c r="B446" s="194" t="s">
        <v>22</v>
      </c>
      <c r="C446" s="194" t="s">
        <v>22</v>
      </c>
      <c r="D446" s="195"/>
      <c r="E446" s="196" t="s">
        <v>229</v>
      </c>
      <c r="F446" s="197">
        <v>23.57</v>
      </c>
      <c r="G446" s="197">
        <v>23.57</v>
      </c>
      <c r="H446" s="197">
        <v>23.57</v>
      </c>
      <c r="I446" s="197">
        <v>23.57</v>
      </c>
      <c r="J446" s="197"/>
      <c r="K446" s="197"/>
      <c r="L446" s="197"/>
      <c r="M446" s="197"/>
      <c r="N446" s="197"/>
      <c r="O446" s="197"/>
      <c r="P446" s="197"/>
      <c r="Q446" s="197"/>
      <c r="R446" s="197"/>
      <c r="S446" s="197"/>
      <c r="T446" s="197"/>
      <c r="U446" s="197"/>
      <c r="V446" s="197"/>
      <c r="W446" s="197"/>
      <c r="X446" s="197"/>
      <c r="Y446" s="197"/>
      <c r="Z446" s="197"/>
      <c r="AA446" s="197"/>
      <c r="AB446" s="197"/>
      <c r="AC446" s="197"/>
      <c r="AD446" s="197"/>
      <c r="AE446" s="197"/>
      <c r="AF446" s="197"/>
      <c r="AG446" s="197"/>
      <c r="AH446" s="197"/>
      <c r="AI446" s="197"/>
      <c r="AJ446" s="197"/>
      <c r="AK446" s="197"/>
      <c r="AL446" s="197"/>
      <c r="AM446" s="197"/>
      <c r="AN446" s="198"/>
    </row>
    <row r="447" ht="19.9" customHeight="1" spans="2:40">
      <c r="B447" s="194" t="s">
        <v>22</v>
      </c>
      <c r="C447" s="194" t="s">
        <v>22</v>
      </c>
      <c r="D447" s="195"/>
      <c r="E447" s="196" t="s">
        <v>230</v>
      </c>
      <c r="F447" s="197">
        <v>40.91</v>
      </c>
      <c r="G447" s="197">
        <v>40.91</v>
      </c>
      <c r="H447" s="197">
        <v>40.91</v>
      </c>
      <c r="I447" s="197">
        <v>40.91</v>
      </c>
      <c r="J447" s="197"/>
      <c r="K447" s="197"/>
      <c r="L447" s="197"/>
      <c r="M447" s="197"/>
      <c r="N447" s="197"/>
      <c r="O447" s="197"/>
      <c r="P447" s="197"/>
      <c r="Q447" s="197"/>
      <c r="R447" s="197"/>
      <c r="S447" s="197"/>
      <c r="T447" s="197"/>
      <c r="U447" s="197"/>
      <c r="V447" s="197"/>
      <c r="W447" s="197"/>
      <c r="X447" s="197"/>
      <c r="Y447" s="197"/>
      <c r="Z447" s="197"/>
      <c r="AA447" s="197"/>
      <c r="AB447" s="197"/>
      <c r="AC447" s="197"/>
      <c r="AD447" s="197"/>
      <c r="AE447" s="197"/>
      <c r="AF447" s="197"/>
      <c r="AG447" s="197"/>
      <c r="AH447" s="197"/>
      <c r="AI447" s="197"/>
      <c r="AJ447" s="197"/>
      <c r="AK447" s="197"/>
      <c r="AL447" s="197"/>
      <c r="AM447" s="197"/>
      <c r="AN447" s="198"/>
    </row>
    <row r="448" ht="19.9" customHeight="1" spans="2:40">
      <c r="B448" s="194" t="s">
        <v>22</v>
      </c>
      <c r="C448" s="194" t="s">
        <v>22</v>
      </c>
      <c r="D448" s="195"/>
      <c r="E448" s="196" t="s">
        <v>225</v>
      </c>
      <c r="F448" s="197">
        <v>1.12</v>
      </c>
      <c r="G448" s="197">
        <v>1.12</v>
      </c>
      <c r="H448" s="197">
        <v>1.12</v>
      </c>
      <c r="I448" s="197">
        <v>1.12</v>
      </c>
      <c r="J448" s="197"/>
      <c r="K448" s="197"/>
      <c r="L448" s="197"/>
      <c r="M448" s="197"/>
      <c r="N448" s="197"/>
      <c r="O448" s="197"/>
      <c r="P448" s="197"/>
      <c r="Q448" s="197"/>
      <c r="R448" s="197"/>
      <c r="S448" s="197"/>
      <c r="T448" s="197"/>
      <c r="U448" s="197"/>
      <c r="V448" s="197"/>
      <c r="W448" s="197"/>
      <c r="X448" s="197"/>
      <c r="Y448" s="197"/>
      <c r="Z448" s="197"/>
      <c r="AA448" s="197"/>
      <c r="AB448" s="197"/>
      <c r="AC448" s="197"/>
      <c r="AD448" s="197"/>
      <c r="AE448" s="197"/>
      <c r="AF448" s="197"/>
      <c r="AG448" s="197"/>
      <c r="AH448" s="197"/>
      <c r="AI448" s="197"/>
      <c r="AJ448" s="197"/>
      <c r="AK448" s="197"/>
      <c r="AL448" s="197"/>
      <c r="AM448" s="197"/>
      <c r="AN448" s="198"/>
    </row>
    <row r="449" ht="19.9" customHeight="1" spans="1:40">
      <c r="A449" s="165"/>
      <c r="B449" s="194" t="s">
        <v>217</v>
      </c>
      <c r="C449" s="194" t="s">
        <v>226</v>
      </c>
      <c r="D449" s="195" t="s">
        <v>80</v>
      </c>
      <c r="E449" s="196" t="s">
        <v>227</v>
      </c>
      <c r="F449" s="197">
        <v>0.51</v>
      </c>
      <c r="G449" s="197">
        <v>0.51</v>
      </c>
      <c r="H449" s="197">
        <v>0.51</v>
      </c>
      <c r="I449" s="197">
        <v>0.51</v>
      </c>
      <c r="J449" s="197"/>
      <c r="K449" s="197"/>
      <c r="L449" s="197"/>
      <c r="M449" s="197"/>
      <c r="N449" s="197"/>
      <c r="O449" s="197"/>
      <c r="P449" s="197"/>
      <c r="Q449" s="197"/>
      <c r="R449" s="197"/>
      <c r="S449" s="197"/>
      <c r="T449" s="197"/>
      <c r="U449" s="197"/>
      <c r="V449" s="197"/>
      <c r="W449" s="197"/>
      <c r="X449" s="197"/>
      <c r="Y449" s="197"/>
      <c r="Z449" s="197"/>
      <c r="AA449" s="197"/>
      <c r="AB449" s="197"/>
      <c r="AC449" s="197"/>
      <c r="AD449" s="197"/>
      <c r="AE449" s="197"/>
      <c r="AF449" s="197"/>
      <c r="AG449" s="197"/>
      <c r="AH449" s="197"/>
      <c r="AI449" s="197"/>
      <c r="AJ449" s="197"/>
      <c r="AK449" s="197"/>
      <c r="AL449" s="197"/>
      <c r="AM449" s="197"/>
      <c r="AN449" s="198"/>
    </row>
    <row r="450" ht="19.9" customHeight="1" spans="1:40">
      <c r="A450" s="165"/>
      <c r="B450" s="194" t="s">
        <v>217</v>
      </c>
      <c r="C450" s="194" t="s">
        <v>226</v>
      </c>
      <c r="D450" s="195" t="s">
        <v>80</v>
      </c>
      <c r="E450" s="196" t="s">
        <v>228</v>
      </c>
      <c r="F450" s="197">
        <v>0.61</v>
      </c>
      <c r="G450" s="197">
        <v>0.61</v>
      </c>
      <c r="H450" s="197">
        <v>0.61</v>
      </c>
      <c r="I450" s="197">
        <v>0.61</v>
      </c>
      <c r="J450" s="197"/>
      <c r="K450" s="197"/>
      <c r="L450" s="197"/>
      <c r="M450" s="197"/>
      <c r="N450" s="197"/>
      <c r="O450" s="197"/>
      <c r="P450" s="197"/>
      <c r="Q450" s="197"/>
      <c r="R450" s="197"/>
      <c r="S450" s="197"/>
      <c r="T450" s="197"/>
      <c r="U450" s="197"/>
      <c r="V450" s="197"/>
      <c r="W450" s="197"/>
      <c r="X450" s="197"/>
      <c r="Y450" s="197"/>
      <c r="Z450" s="197"/>
      <c r="AA450" s="197"/>
      <c r="AB450" s="197"/>
      <c r="AC450" s="197"/>
      <c r="AD450" s="197"/>
      <c r="AE450" s="197"/>
      <c r="AF450" s="197"/>
      <c r="AG450" s="197"/>
      <c r="AH450" s="197"/>
      <c r="AI450" s="197"/>
      <c r="AJ450" s="197"/>
      <c r="AK450" s="197"/>
      <c r="AL450" s="197"/>
      <c r="AM450" s="197"/>
      <c r="AN450" s="198"/>
    </row>
    <row r="451" ht="8.5" customHeight="1" spans="1:40">
      <c r="A451" s="176"/>
      <c r="B451" s="176"/>
      <c r="C451" s="176"/>
      <c r="D451" s="199"/>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6"/>
      <c r="AL451" s="176"/>
      <c r="AM451" s="176"/>
      <c r="AN451" s="200"/>
    </row>
  </sheetData>
  <mergeCells count="71">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3:A15"/>
    <mergeCell ref="A35:A38"/>
    <mergeCell ref="A42:A43"/>
    <mergeCell ref="A47:A48"/>
    <mergeCell ref="A53:A55"/>
    <mergeCell ref="A67:A69"/>
    <mergeCell ref="A82:A83"/>
    <mergeCell ref="A88:A91"/>
    <mergeCell ref="A105:A107"/>
    <mergeCell ref="A126:A127"/>
    <mergeCell ref="A130:A131"/>
    <mergeCell ref="A135:A136"/>
    <mergeCell ref="A146:A147"/>
    <mergeCell ref="A150:A152"/>
    <mergeCell ref="A154:A155"/>
    <mergeCell ref="A167:A169"/>
    <mergeCell ref="A184:A185"/>
    <mergeCell ref="A192:A194"/>
    <mergeCell ref="A212:A213"/>
    <mergeCell ref="A218:A219"/>
    <mergeCell ref="A221:A222"/>
    <mergeCell ref="A233:A234"/>
    <mergeCell ref="A236:A237"/>
    <mergeCell ref="A239:A240"/>
    <mergeCell ref="A247:A248"/>
    <mergeCell ref="A260:A262"/>
    <mergeCell ref="A282:A283"/>
    <mergeCell ref="A295:A296"/>
    <mergeCell ref="A298:A299"/>
    <mergeCell ref="A304:A305"/>
    <mergeCell ref="A310:A312"/>
    <mergeCell ref="A322:A323"/>
    <mergeCell ref="A325:A326"/>
    <mergeCell ref="A329:A330"/>
    <mergeCell ref="A346:A347"/>
    <mergeCell ref="A360:A361"/>
    <mergeCell ref="A363:A364"/>
    <mergeCell ref="A368:A369"/>
    <mergeCell ref="A378:A379"/>
    <mergeCell ref="A393:A394"/>
    <mergeCell ref="A396:A397"/>
    <mergeCell ref="A399:A400"/>
    <mergeCell ref="A416:A417"/>
    <mergeCell ref="A438:A439"/>
    <mergeCell ref="A443:A444"/>
    <mergeCell ref="A449:A450"/>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pane ySplit="6" topLeftCell="A7" activePane="bottomLeft" state="frozen"/>
      <selection/>
      <selection pane="bottomLeft" activeCell="F18" sqref="F18"/>
    </sheetView>
  </sheetViews>
  <sheetFormatPr defaultColWidth="10" defaultRowHeight="13.5"/>
  <cols>
    <col min="1" max="1" width="1.53333333333333" customWidth="1"/>
    <col min="2" max="4" width="6.15" customWidth="1"/>
    <col min="5" max="5" width="16.825" customWidth="1"/>
    <col min="6" max="6" width="41.025" customWidth="1"/>
    <col min="7" max="9" width="16.4083333333333" customWidth="1"/>
    <col min="10" max="10" width="1.53333333333333" customWidth="1"/>
    <col min="11" max="11" width="9.76666666666667" customWidth="1"/>
  </cols>
  <sheetData>
    <row r="1" ht="14.3" customHeight="1" spans="1:10">
      <c r="A1" s="160"/>
      <c r="B1" s="161"/>
      <c r="C1" s="161"/>
      <c r="D1" s="161"/>
      <c r="E1" s="185"/>
      <c r="F1" s="185"/>
      <c r="G1" s="178" t="s">
        <v>263</v>
      </c>
      <c r="H1" s="178"/>
      <c r="I1" s="178"/>
      <c r="J1" s="181"/>
    </row>
    <row r="2" ht="19.9" customHeight="1" spans="1:10">
      <c r="A2" s="160"/>
      <c r="B2" s="162" t="s">
        <v>264</v>
      </c>
      <c r="C2" s="162"/>
      <c r="D2" s="162"/>
      <c r="E2" s="162"/>
      <c r="F2" s="162"/>
      <c r="G2" s="162"/>
      <c r="H2" s="162"/>
      <c r="I2" s="162"/>
      <c r="J2" s="181" t="s">
        <v>2</v>
      </c>
    </row>
    <row r="3" ht="17.05" customHeight="1" spans="1:10">
      <c r="A3" s="163"/>
      <c r="B3" s="164" t="s">
        <v>4</v>
      </c>
      <c r="C3" s="164"/>
      <c r="D3" s="164"/>
      <c r="E3" s="164"/>
      <c r="F3" s="164"/>
      <c r="G3" s="163"/>
      <c r="H3" s="201"/>
      <c r="I3" s="189" t="s">
        <v>5</v>
      </c>
      <c r="J3" s="181"/>
    </row>
    <row r="4" ht="21.35" customHeight="1" spans="1:10">
      <c r="A4" s="191"/>
      <c r="B4" s="166" t="s">
        <v>8</v>
      </c>
      <c r="C4" s="166"/>
      <c r="D4" s="166"/>
      <c r="E4" s="166"/>
      <c r="F4" s="166"/>
      <c r="G4" s="166" t="s">
        <v>58</v>
      </c>
      <c r="H4" s="187" t="s">
        <v>265</v>
      </c>
      <c r="I4" s="187" t="s">
        <v>183</v>
      </c>
      <c r="J4" s="198"/>
    </row>
    <row r="5" ht="21.35" customHeight="1" spans="1:10">
      <c r="A5" s="191"/>
      <c r="B5" s="166" t="s">
        <v>100</v>
      </c>
      <c r="C5" s="166"/>
      <c r="D5" s="166"/>
      <c r="E5" s="166" t="s">
        <v>69</v>
      </c>
      <c r="F5" s="166" t="s">
        <v>70</v>
      </c>
      <c r="G5" s="166"/>
      <c r="H5" s="187"/>
      <c r="I5" s="187"/>
      <c r="J5" s="198"/>
    </row>
    <row r="6" ht="21.35" customHeight="1" spans="1:10">
      <c r="A6" s="167"/>
      <c r="B6" s="166" t="s">
        <v>101</v>
      </c>
      <c r="C6" s="166" t="s">
        <v>102</v>
      </c>
      <c r="D6" s="166" t="s">
        <v>103</v>
      </c>
      <c r="E6" s="166"/>
      <c r="F6" s="166"/>
      <c r="G6" s="166"/>
      <c r="H6" s="187"/>
      <c r="I6" s="187"/>
      <c r="J6" s="182"/>
    </row>
    <row r="7" ht="19.9" customHeight="1" spans="1:10">
      <c r="A7" s="168"/>
      <c r="B7" s="169"/>
      <c r="C7" s="169"/>
      <c r="D7" s="169"/>
      <c r="E7" s="169"/>
      <c r="F7" s="169" t="s">
        <v>71</v>
      </c>
      <c r="G7" s="170">
        <v>5790.42</v>
      </c>
      <c r="H7" s="170">
        <v>5790.42</v>
      </c>
      <c r="I7" s="170"/>
      <c r="J7" s="183"/>
    </row>
    <row r="8" ht="19.9" customHeight="1" spans="1:10">
      <c r="A8" s="167"/>
      <c r="B8" s="171"/>
      <c r="C8" s="171"/>
      <c r="D8" s="171"/>
      <c r="E8" s="171"/>
      <c r="F8" s="174" t="s">
        <v>22</v>
      </c>
      <c r="G8" s="173">
        <v>5790.42</v>
      </c>
      <c r="H8" s="173">
        <v>5790.42</v>
      </c>
      <c r="I8" s="173"/>
      <c r="J8" s="181"/>
    </row>
    <row r="9" ht="19.9" customHeight="1" spans="1:10">
      <c r="A9" s="167"/>
      <c r="B9" s="171"/>
      <c r="C9" s="171"/>
      <c r="D9" s="171"/>
      <c r="E9" s="171"/>
      <c r="F9" s="174" t="s">
        <v>266</v>
      </c>
      <c r="G9" s="173">
        <v>5790.42</v>
      </c>
      <c r="H9" s="173">
        <v>5790.42</v>
      </c>
      <c r="I9" s="173"/>
      <c r="J9" s="181"/>
    </row>
    <row r="10" ht="19.9" customHeight="1" spans="1:10">
      <c r="A10" s="167"/>
      <c r="B10" s="171" t="s">
        <v>104</v>
      </c>
      <c r="C10" s="171" t="s">
        <v>105</v>
      </c>
      <c r="D10" s="171" t="s">
        <v>106</v>
      </c>
      <c r="E10" s="171" t="s">
        <v>267</v>
      </c>
      <c r="F10" s="202" t="s">
        <v>107</v>
      </c>
      <c r="G10" s="173">
        <f>H10</f>
        <v>618.51</v>
      </c>
      <c r="H10" s="175">
        <f>646.51-28</f>
        <v>618.51</v>
      </c>
      <c r="I10" s="175"/>
      <c r="J10" s="182"/>
    </row>
    <row r="11" ht="19.9" customHeight="1" spans="1:10">
      <c r="A11" s="167"/>
      <c r="B11" s="171" t="s">
        <v>104</v>
      </c>
      <c r="C11" s="171" t="s">
        <v>105</v>
      </c>
      <c r="D11" s="171" t="s">
        <v>128</v>
      </c>
      <c r="E11" s="171" t="s">
        <v>267</v>
      </c>
      <c r="F11" s="202" t="s">
        <v>129</v>
      </c>
      <c r="G11" s="173">
        <f t="shared" ref="G11:G29" si="0">H11</f>
        <v>396.95</v>
      </c>
      <c r="H11" s="175">
        <f>416.55-19.6</f>
        <v>396.95</v>
      </c>
      <c r="I11" s="175"/>
      <c r="J11" s="182"/>
    </row>
    <row r="12" ht="19.9" customHeight="1" spans="1:10">
      <c r="A12" s="167"/>
      <c r="B12" s="171" t="s">
        <v>104</v>
      </c>
      <c r="C12" s="171" t="s">
        <v>105</v>
      </c>
      <c r="D12" s="171" t="s">
        <v>108</v>
      </c>
      <c r="E12" s="171" t="s">
        <v>267</v>
      </c>
      <c r="F12" s="202" t="s">
        <v>109</v>
      </c>
      <c r="G12" s="173">
        <f t="shared" si="0"/>
        <v>30.6</v>
      </c>
      <c r="H12" s="175">
        <v>30.6</v>
      </c>
      <c r="I12" s="175"/>
      <c r="J12" s="182"/>
    </row>
    <row r="13" ht="19.9" customHeight="1" spans="1:10">
      <c r="A13" s="167"/>
      <c r="B13" s="171" t="s">
        <v>117</v>
      </c>
      <c r="C13" s="171" t="s">
        <v>118</v>
      </c>
      <c r="D13" s="171" t="s">
        <v>118</v>
      </c>
      <c r="E13" s="171" t="s">
        <v>267</v>
      </c>
      <c r="F13" s="202" t="s">
        <v>127</v>
      </c>
      <c r="G13" s="173">
        <f t="shared" si="0"/>
        <v>332.46</v>
      </c>
      <c r="H13" s="175">
        <v>332.46</v>
      </c>
      <c r="I13" s="175"/>
      <c r="J13" s="182"/>
    </row>
    <row r="14" ht="19.9" customHeight="1" spans="1:10">
      <c r="A14" s="167"/>
      <c r="B14" s="171" t="s">
        <v>104</v>
      </c>
      <c r="C14" s="171" t="s">
        <v>105</v>
      </c>
      <c r="D14" s="171" t="s">
        <v>113</v>
      </c>
      <c r="E14" s="171" t="s">
        <v>267</v>
      </c>
      <c r="F14" s="202" t="s">
        <v>133</v>
      </c>
      <c r="G14" s="173">
        <f t="shared" si="0"/>
        <v>389.44</v>
      </c>
      <c r="H14" s="175">
        <f>408.34-18.9</f>
        <v>389.44</v>
      </c>
      <c r="I14" s="175"/>
      <c r="J14" s="182"/>
    </row>
    <row r="15" ht="19.9" customHeight="1" spans="1:10">
      <c r="A15" s="167"/>
      <c r="B15" s="171" t="s">
        <v>104</v>
      </c>
      <c r="C15" s="171" t="s">
        <v>110</v>
      </c>
      <c r="D15" s="171" t="s">
        <v>110</v>
      </c>
      <c r="E15" s="171" t="s">
        <v>267</v>
      </c>
      <c r="F15" s="202" t="s">
        <v>111</v>
      </c>
      <c r="G15" s="173">
        <f t="shared" si="0"/>
        <v>271.82</v>
      </c>
      <c r="H15" s="175">
        <v>271.82</v>
      </c>
      <c r="I15" s="175"/>
      <c r="J15" s="182"/>
    </row>
    <row r="16" ht="19.9" customHeight="1" spans="1:10">
      <c r="A16" s="167"/>
      <c r="B16" s="171" t="s">
        <v>115</v>
      </c>
      <c r="C16" s="171" t="s">
        <v>110</v>
      </c>
      <c r="D16" s="171" t="s">
        <v>105</v>
      </c>
      <c r="E16" s="171" t="s">
        <v>267</v>
      </c>
      <c r="F16" s="202" t="s">
        <v>116</v>
      </c>
      <c r="G16" s="173">
        <f t="shared" si="0"/>
        <v>373.2</v>
      </c>
      <c r="H16" s="175">
        <v>373.2</v>
      </c>
      <c r="I16" s="175"/>
      <c r="J16" s="182"/>
    </row>
    <row r="17" ht="19.9" customHeight="1" spans="1:10">
      <c r="A17" s="167"/>
      <c r="B17" s="171" t="s">
        <v>124</v>
      </c>
      <c r="C17" s="171" t="s">
        <v>125</v>
      </c>
      <c r="D17" s="171" t="s">
        <v>110</v>
      </c>
      <c r="E17" s="171" t="s">
        <v>267</v>
      </c>
      <c r="F17" s="202" t="s">
        <v>131</v>
      </c>
      <c r="G17" s="173">
        <f t="shared" si="0"/>
        <v>89.19</v>
      </c>
      <c r="H17" s="175">
        <v>89.19</v>
      </c>
      <c r="I17" s="175"/>
      <c r="J17" s="182"/>
    </row>
    <row r="18" ht="19.9" customHeight="1" spans="1:10">
      <c r="A18" s="167"/>
      <c r="B18" s="171" t="s">
        <v>117</v>
      </c>
      <c r="C18" s="171" t="s">
        <v>118</v>
      </c>
      <c r="D18" s="171" t="s">
        <v>110</v>
      </c>
      <c r="E18" s="171" t="s">
        <v>267</v>
      </c>
      <c r="F18" s="202" t="s">
        <v>130</v>
      </c>
      <c r="G18" s="173">
        <f t="shared" si="0"/>
        <v>351.3</v>
      </c>
      <c r="H18" s="175">
        <v>351.3</v>
      </c>
      <c r="I18" s="175"/>
      <c r="J18" s="182"/>
    </row>
    <row r="19" ht="19.9" customHeight="1" spans="1:10">
      <c r="A19" s="167"/>
      <c r="B19" s="171" t="s">
        <v>104</v>
      </c>
      <c r="C19" s="171" t="s">
        <v>105</v>
      </c>
      <c r="D19" s="171" t="s">
        <v>110</v>
      </c>
      <c r="E19" s="171" t="s">
        <v>267</v>
      </c>
      <c r="F19" s="202" t="s">
        <v>111</v>
      </c>
      <c r="G19" s="173">
        <f t="shared" si="0"/>
        <v>143.64</v>
      </c>
      <c r="H19" s="175">
        <v>143.64</v>
      </c>
      <c r="I19" s="175"/>
      <c r="J19" s="182"/>
    </row>
    <row r="20" ht="19.9" customHeight="1" spans="1:10">
      <c r="A20" s="167"/>
      <c r="B20" s="171" t="s">
        <v>104</v>
      </c>
      <c r="C20" s="171" t="s">
        <v>105</v>
      </c>
      <c r="D20" s="171" t="s">
        <v>105</v>
      </c>
      <c r="E20" s="171" t="s">
        <v>267</v>
      </c>
      <c r="F20" s="202" t="s">
        <v>112</v>
      </c>
      <c r="G20" s="173">
        <f t="shared" si="0"/>
        <v>797.06</v>
      </c>
      <c r="H20" s="175">
        <f>836.96-39.9</f>
        <v>797.06</v>
      </c>
      <c r="I20" s="175"/>
      <c r="J20" s="182"/>
    </row>
    <row r="21" ht="19.9" customHeight="1" spans="1:10">
      <c r="A21" s="167"/>
      <c r="B21" s="171" t="s">
        <v>104</v>
      </c>
      <c r="C21" s="171" t="s">
        <v>105</v>
      </c>
      <c r="D21" s="171" t="s">
        <v>118</v>
      </c>
      <c r="E21" s="171" t="s">
        <v>267</v>
      </c>
      <c r="F21" s="202" t="s">
        <v>135</v>
      </c>
      <c r="G21" s="173">
        <f t="shared" si="0"/>
        <v>109.84</v>
      </c>
      <c r="H21" s="175">
        <f>115.44-5.6</f>
        <v>109.84</v>
      </c>
      <c r="I21" s="175"/>
      <c r="J21" s="182"/>
    </row>
    <row r="22" ht="19.9" customHeight="1" spans="1:10">
      <c r="A22" s="167"/>
      <c r="B22" s="171" t="s">
        <v>104</v>
      </c>
      <c r="C22" s="171" t="s">
        <v>110</v>
      </c>
      <c r="D22" s="171" t="s">
        <v>113</v>
      </c>
      <c r="E22" s="171" t="s">
        <v>267</v>
      </c>
      <c r="F22" s="202" t="s">
        <v>114</v>
      </c>
      <c r="G22" s="173">
        <f t="shared" si="0"/>
        <v>60</v>
      </c>
      <c r="H22" s="175">
        <v>60</v>
      </c>
      <c r="I22" s="175"/>
      <c r="J22" s="182"/>
    </row>
    <row r="23" ht="19.9" customHeight="1" spans="1:10">
      <c r="A23" s="167"/>
      <c r="B23" s="171" t="s">
        <v>104</v>
      </c>
      <c r="C23" s="171" t="s">
        <v>136</v>
      </c>
      <c r="D23" s="171" t="s">
        <v>137</v>
      </c>
      <c r="E23" s="171" t="s">
        <v>267</v>
      </c>
      <c r="F23" s="202" t="s">
        <v>138</v>
      </c>
      <c r="G23" s="173">
        <f t="shared" si="0"/>
        <v>97.68</v>
      </c>
      <c r="H23" s="175">
        <f>102.58-4.9</f>
        <v>97.68</v>
      </c>
      <c r="I23" s="175"/>
      <c r="J23" s="182"/>
    </row>
    <row r="24" ht="19.9" customHeight="1" spans="1:10">
      <c r="A24" s="167"/>
      <c r="B24" s="171" t="s">
        <v>104</v>
      </c>
      <c r="C24" s="171" t="s">
        <v>105</v>
      </c>
      <c r="D24" s="171" t="s">
        <v>125</v>
      </c>
      <c r="E24" s="171" t="s">
        <v>267</v>
      </c>
      <c r="F24" s="202" t="s">
        <v>134</v>
      </c>
      <c r="G24" s="173">
        <f t="shared" si="0"/>
        <v>396.74</v>
      </c>
      <c r="H24" s="175">
        <f>415.64-18.9</f>
        <v>396.74</v>
      </c>
      <c r="I24" s="175"/>
      <c r="J24" s="182"/>
    </row>
    <row r="25" ht="19.9" customHeight="1" spans="1:10">
      <c r="A25" s="167"/>
      <c r="B25" s="171" t="s">
        <v>104</v>
      </c>
      <c r="C25" s="171" t="s">
        <v>110</v>
      </c>
      <c r="D25" s="171" t="s">
        <v>118</v>
      </c>
      <c r="E25" s="171" t="s">
        <v>267</v>
      </c>
      <c r="F25" s="202" t="s">
        <v>132</v>
      </c>
      <c r="G25" s="173">
        <f t="shared" si="0"/>
        <v>952.17</v>
      </c>
      <c r="H25" s="175">
        <f>986.47-34.3</f>
        <v>952.17</v>
      </c>
      <c r="I25" s="175"/>
      <c r="J25" s="182"/>
    </row>
    <row r="26" ht="19.9" customHeight="1" spans="1:10">
      <c r="A26" s="167"/>
      <c r="B26" s="171" t="s">
        <v>117</v>
      </c>
      <c r="C26" s="171" t="s">
        <v>122</v>
      </c>
      <c r="D26" s="171" t="s">
        <v>122</v>
      </c>
      <c r="E26" s="171" t="s">
        <v>267</v>
      </c>
      <c r="F26" s="202" t="s">
        <v>123</v>
      </c>
      <c r="G26" s="173">
        <f t="shared" si="0"/>
        <v>13.12</v>
      </c>
      <c r="H26" s="175">
        <v>13.12</v>
      </c>
      <c r="I26" s="175"/>
      <c r="J26" s="182"/>
    </row>
    <row r="27" ht="19.9" customHeight="1" spans="1:10">
      <c r="A27" s="167"/>
      <c r="B27" s="171" t="s">
        <v>124</v>
      </c>
      <c r="C27" s="171" t="s">
        <v>125</v>
      </c>
      <c r="D27" s="171" t="s">
        <v>105</v>
      </c>
      <c r="E27" s="171" t="s">
        <v>267</v>
      </c>
      <c r="F27" s="202" t="s">
        <v>126</v>
      </c>
      <c r="G27" s="173">
        <f t="shared" si="0"/>
        <v>58.68</v>
      </c>
      <c r="H27" s="175">
        <v>58.68</v>
      </c>
      <c r="I27" s="175"/>
      <c r="J27" s="182"/>
    </row>
    <row r="28" ht="19.9" customHeight="1" spans="1:10">
      <c r="A28" s="167"/>
      <c r="B28" s="171" t="s">
        <v>117</v>
      </c>
      <c r="C28" s="171" t="s">
        <v>118</v>
      </c>
      <c r="D28" s="171" t="s">
        <v>105</v>
      </c>
      <c r="E28" s="171" t="s">
        <v>267</v>
      </c>
      <c r="F28" s="202" t="s">
        <v>119</v>
      </c>
      <c r="G28" s="173">
        <f t="shared" si="0"/>
        <v>284.98</v>
      </c>
      <c r="H28" s="175">
        <v>284.98</v>
      </c>
      <c r="I28" s="175"/>
      <c r="J28" s="182"/>
    </row>
    <row r="29" ht="19.9" customHeight="1" spans="1:10">
      <c r="A29" s="167"/>
      <c r="B29" s="171" t="s">
        <v>104</v>
      </c>
      <c r="C29" s="171" t="s">
        <v>105</v>
      </c>
      <c r="D29" s="171" t="s">
        <v>120</v>
      </c>
      <c r="E29" s="171" t="s">
        <v>267</v>
      </c>
      <c r="F29" s="202" t="s">
        <v>121</v>
      </c>
      <c r="G29" s="173">
        <f t="shared" si="0"/>
        <v>23.05</v>
      </c>
      <c r="H29" s="175">
        <v>23.05</v>
      </c>
      <c r="I29" s="175"/>
      <c r="J29" s="182"/>
    </row>
    <row r="30" ht="8.5" customHeight="1" spans="1:10">
      <c r="A30" s="176"/>
      <c r="B30" s="177"/>
      <c r="C30" s="177"/>
      <c r="D30" s="177"/>
      <c r="E30" s="177"/>
      <c r="F30" s="176"/>
      <c r="G30" s="176"/>
      <c r="H30" s="176"/>
      <c r="I30" s="176"/>
      <c r="J30" s="203"/>
    </row>
  </sheetData>
  <autoFilter ref="A6:J29">
    <extLst/>
  </autoFilter>
  <mergeCells count="12">
    <mergeCell ref="B1:D1"/>
    <mergeCell ref="G1:I1"/>
    <mergeCell ref="B2:I2"/>
    <mergeCell ref="B3:F3"/>
    <mergeCell ref="B4:F4"/>
    <mergeCell ref="B5:D5"/>
    <mergeCell ref="A10:A29"/>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8"/>
  <sheetViews>
    <sheetView workbookViewId="0">
      <pane ySplit="6" topLeftCell="A77" activePane="bottomLeft" state="frozen"/>
      <selection/>
      <selection pane="bottomLeft" activeCell="F87" sqref="F10 F87"/>
    </sheetView>
  </sheetViews>
  <sheetFormatPr defaultColWidth="10" defaultRowHeight="13.5"/>
  <cols>
    <col min="1" max="1" width="1.53333333333333" customWidth="1"/>
    <col min="2" max="3" width="6.15" customWidth="1"/>
    <col min="4" max="4" width="16.4083333333333" customWidth="1"/>
    <col min="5" max="5" width="41.025" customWidth="1"/>
    <col min="6" max="8" width="16.4083333333333" customWidth="1"/>
    <col min="9" max="9" width="1.53333333333333" customWidth="1"/>
  </cols>
  <sheetData>
    <row r="1" ht="14.3" customHeight="1" spans="1:9">
      <c r="A1" s="161"/>
      <c r="B1" s="161"/>
      <c r="C1" s="161"/>
      <c r="D1" s="185"/>
      <c r="E1" s="185"/>
      <c r="F1" s="160"/>
      <c r="G1" s="160"/>
      <c r="H1" s="188" t="s">
        <v>268</v>
      </c>
      <c r="I1" s="198"/>
    </row>
    <row r="2" ht="19.9" customHeight="1" spans="1:9">
      <c r="A2" s="160"/>
      <c r="B2" s="162" t="s">
        <v>269</v>
      </c>
      <c r="C2" s="162"/>
      <c r="D2" s="162"/>
      <c r="E2" s="162"/>
      <c r="F2" s="162"/>
      <c r="G2" s="162"/>
      <c r="H2" s="162"/>
      <c r="I2" s="198"/>
    </row>
    <row r="3" ht="17.05" customHeight="1" spans="1:9">
      <c r="A3" s="163"/>
      <c r="B3" s="164" t="s">
        <v>4</v>
      </c>
      <c r="C3" s="164"/>
      <c r="D3" s="164"/>
      <c r="E3" s="164"/>
      <c r="G3" s="163"/>
      <c r="H3" s="189" t="s">
        <v>5</v>
      </c>
      <c r="I3" s="198"/>
    </row>
    <row r="4" ht="21.35" customHeight="1" spans="1:9">
      <c r="A4" s="165"/>
      <c r="B4" s="190" t="s">
        <v>8</v>
      </c>
      <c r="C4" s="190"/>
      <c r="D4" s="190"/>
      <c r="E4" s="190"/>
      <c r="F4" s="190" t="s">
        <v>96</v>
      </c>
      <c r="G4" s="190"/>
      <c r="H4" s="190"/>
      <c r="I4" s="198"/>
    </row>
    <row r="5" ht="21.35" customHeight="1" spans="1:9">
      <c r="A5" s="165"/>
      <c r="B5" s="190" t="s">
        <v>100</v>
      </c>
      <c r="C5" s="190"/>
      <c r="D5" s="190" t="s">
        <v>69</v>
      </c>
      <c r="E5" s="190" t="s">
        <v>70</v>
      </c>
      <c r="F5" s="190" t="s">
        <v>58</v>
      </c>
      <c r="G5" s="190" t="s">
        <v>270</v>
      </c>
      <c r="H5" s="190" t="s">
        <v>271</v>
      </c>
      <c r="I5" s="198"/>
    </row>
    <row r="6" ht="21.35" customHeight="1" spans="1:9">
      <c r="A6" s="191"/>
      <c r="B6" s="190" t="s">
        <v>101</v>
      </c>
      <c r="C6" s="190" t="s">
        <v>102</v>
      </c>
      <c r="D6" s="190"/>
      <c r="E6" s="190"/>
      <c r="F6" s="190"/>
      <c r="G6" s="190"/>
      <c r="H6" s="190"/>
      <c r="I6" s="198"/>
    </row>
    <row r="7" ht="19.9" customHeight="1" spans="1:9">
      <c r="A7" s="165"/>
      <c r="B7" s="192"/>
      <c r="C7" s="192"/>
      <c r="D7" s="192"/>
      <c r="E7" s="169" t="s">
        <v>71</v>
      </c>
      <c r="F7" s="193">
        <v>4794.77</v>
      </c>
      <c r="G7" s="193">
        <v>4257.79</v>
      </c>
      <c r="H7" s="193">
        <v>536.98</v>
      </c>
      <c r="I7" s="198"/>
    </row>
    <row r="8" ht="19.9" customHeight="1" spans="1:9">
      <c r="A8" s="165"/>
      <c r="B8" s="194" t="s">
        <v>22</v>
      </c>
      <c r="C8" s="194" t="s">
        <v>22</v>
      </c>
      <c r="D8" s="195"/>
      <c r="E8" s="196" t="s">
        <v>22</v>
      </c>
      <c r="F8" s="197">
        <v>4794.77</v>
      </c>
      <c r="G8" s="197">
        <v>4257.79</v>
      </c>
      <c r="H8" s="197">
        <v>536.98</v>
      </c>
      <c r="I8" s="198"/>
    </row>
    <row r="9" ht="19.9" customHeight="1" spans="1:9">
      <c r="A9" s="165"/>
      <c r="B9" s="194" t="s">
        <v>22</v>
      </c>
      <c r="C9" s="194" t="s">
        <v>22</v>
      </c>
      <c r="D9" s="195" t="s">
        <v>90</v>
      </c>
      <c r="E9" s="196" t="s">
        <v>91</v>
      </c>
      <c r="F9" s="197">
        <v>700.38</v>
      </c>
      <c r="G9" s="197">
        <v>593.74</v>
      </c>
      <c r="H9" s="197">
        <v>106.64</v>
      </c>
      <c r="I9" s="198"/>
    </row>
    <row r="10" ht="19.9" customHeight="1" spans="1:9">
      <c r="A10" s="165"/>
      <c r="B10" s="194" t="s">
        <v>22</v>
      </c>
      <c r="C10" s="194" t="s">
        <v>22</v>
      </c>
      <c r="D10" s="195" t="s">
        <v>272</v>
      </c>
      <c r="E10" s="196" t="s">
        <v>273</v>
      </c>
      <c r="F10" s="197">
        <v>106.64</v>
      </c>
      <c r="G10" s="197"/>
      <c r="H10" s="197">
        <v>106.64</v>
      </c>
      <c r="I10" s="198"/>
    </row>
    <row r="11" ht="19.9" customHeight="1" spans="1:9">
      <c r="A11" s="165"/>
      <c r="B11" s="194" t="s">
        <v>193</v>
      </c>
      <c r="C11" s="194" t="s">
        <v>232</v>
      </c>
      <c r="D11" s="195" t="s">
        <v>274</v>
      </c>
      <c r="E11" s="196" t="s">
        <v>275</v>
      </c>
      <c r="F11" s="197">
        <v>15.08</v>
      </c>
      <c r="G11" s="197"/>
      <c r="H11" s="197">
        <v>15.08</v>
      </c>
      <c r="I11" s="198"/>
    </row>
    <row r="12" ht="19.9" customHeight="1" spans="2:9">
      <c r="B12" s="194" t="s">
        <v>193</v>
      </c>
      <c r="C12" s="194" t="s">
        <v>276</v>
      </c>
      <c r="D12" s="195" t="s">
        <v>277</v>
      </c>
      <c r="E12" s="196" t="s">
        <v>278</v>
      </c>
      <c r="F12" s="197">
        <v>6</v>
      </c>
      <c r="G12" s="197"/>
      <c r="H12" s="197">
        <v>6</v>
      </c>
      <c r="I12" s="198"/>
    </row>
    <row r="13" ht="19.9" customHeight="1" spans="2:9">
      <c r="B13" s="194" t="s">
        <v>193</v>
      </c>
      <c r="C13" s="194" t="s">
        <v>279</v>
      </c>
      <c r="D13" s="195" t="s">
        <v>280</v>
      </c>
      <c r="E13" s="196" t="s">
        <v>281</v>
      </c>
      <c r="F13" s="197">
        <v>1</v>
      </c>
      <c r="G13" s="197"/>
      <c r="H13" s="197">
        <v>1</v>
      </c>
      <c r="I13" s="198"/>
    </row>
    <row r="14" ht="19.9" customHeight="1" spans="2:9">
      <c r="B14" s="194" t="s">
        <v>193</v>
      </c>
      <c r="C14" s="194" t="s">
        <v>282</v>
      </c>
      <c r="D14" s="195" t="s">
        <v>283</v>
      </c>
      <c r="E14" s="196" t="s">
        <v>284</v>
      </c>
      <c r="F14" s="197">
        <v>3</v>
      </c>
      <c r="G14" s="197"/>
      <c r="H14" s="197">
        <v>3</v>
      </c>
      <c r="I14" s="198"/>
    </row>
    <row r="15" ht="19.9" customHeight="1" spans="2:9">
      <c r="B15" s="194" t="s">
        <v>193</v>
      </c>
      <c r="C15" s="194" t="s">
        <v>285</v>
      </c>
      <c r="D15" s="195" t="s">
        <v>286</v>
      </c>
      <c r="E15" s="196" t="s">
        <v>287</v>
      </c>
      <c r="F15" s="197">
        <v>5</v>
      </c>
      <c r="G15" s="197"/>
      <c r="H15" s="197">
        <v>5</v>
      </c>
      <c r="I15" s="198"/>
    </row>
    <row r="16" ht="19.9" customHeight="1" spans="2:9">
      <c r="B16" s="194" t="s">
        <v>193</v>
      </c>
      <c r="C16" s="194" t="s">
        <v>288</v>
      </c>
      <c r="D16" s="195" t="s">
        <v>289</v>
      </c>
      <c r="E16" s="196" t="s">
        <v>290</v>
      </c>
      <c r="F16" s="197">
        <v>31.12</v>
      </c>
      <c r="G16" s="197"/>
      <c r="H16" s="197">
        <v>31.12</v>
      </c>
      <c r="I16" s="198"/>
    </row>
    <row r="17" ht="19.9" customHeight="1" spans="2:9">
      <c r="B17" s="194" t="s">
        <v>193</v>
      </c>
      <c r="C17" s="194" t="s">
        <v>194</v>
      </c>
      <c r="D17" s="195" t="s">
        <v>291</v>
      </c>
      <c r="E17" s="196" t="s">
        <v>292</v>
      </c>
      <c r="F17" s="197">
        <v>12.76</v>
      </c>
      <c r="G17" s="197"/>
      <c r="H17" s="197">
        <v>12.76</v>
      </c>
      <c r="I17" s="198"/>
    </row>
    <row r="18" ht="19.9" customHeight="1" spans="1:9">
      <c r="A18" s="165"/>
      <c r="B18" s="194" t="s">
        <v>193</v>
      </c>
      <c r="C18" s="194" t="s">
        <v>194</v>
      </c>
      <c r="D18" s="195" t="s">
        <v>293</v>
      </c>
      <c r="E18" s="196" t="s">
        <v>294</v>
      </c>
      <c r="F18" s="197">
        <v>0.41</v>
      </c>
      <c r="G18" s="197"/>
      <c r="H18" s="197">
        <v>0.41</v>
      </c>
      <c r="I18" s="198"/>
    </row>
    <row r="19" ht="19.9" customHeight="1" spans="1:9">
      <c r="A19" s="165"/>
      <c r="B19" s="194" t="s">
        <v>193</v>
      </c>
      <c r="C19" s="194" t="s">
        <v>194</v>
      </c>
      <c r="D19" s="195" t="s">
        <v>295</v>
      </c>
      <c r="E19" s="196" t="s">
        <v>296</v>
      </c>
      <c r="F19" s="197">
        <v>7.05</v>
      </c>
      <c r="G19" s="197"/>
      <c r="H19" s="197">
        <v>7.05</v>
      </c>
      <c r="I19" s="198"/>
    </row>
    <row r="20" ht="19.9" customHeight="1" spans="1:9">
      <c r="A20" s="165"/>
      <c r="B20" s="194" t="s">
        <v>193</v>
      </c>
      <c r="C20" s="194" t="s">
        <v>194</v>
      </c>
      <c r="D20" s="195" t="s">
        <v>297</v>
      </c>
      <c r="E20" s="196" t="s">
        <v>192</v>
      </c>
      <c r="F20" s="197">
        <v>5.3</v>
      </c>
      <c r="G20" s="197"/>
      <c r="H20" s="197">
        <v>5.3</v>
      </c>
      <c r="I20" s="198"/>
    </row>
    <row r="21" ht="19.9" customHeight="1" spans="2:9">
      <c r="B21" s="194" t="s">
        <v>193</v>
      </c>
      <c r="C21" s="194" t="s">
        <v>298</v>
      </c>
      <c r="D21" s="195" t="s">
        <v>299</v>
      </c>
      <c r="E21" s="196" t="s">
        <v>300</v>
      </c>
      <c r="F21" s="197">
        <v>4.42</v>
      </c>
      <c r="G21" s="197"/>
      <c r="H21" s="197">
        <v>4.42</v>
      </c>
      <c r="I21" s="198"/>
    </row>
    <row r="22" ht="19.9" customHeight="1" spans="2:9">
      <c r="B22" s="194" t="s">
        <v>193</v>
      </c>
      <c r="C22" s="194" t="s">
        <v>301</v>
      </c>
      <c r="D22" s="195" t="s">
        <v>302</v>
      </c>
      <c r="E22" s="196" t="s">
        <v>303</v>
      </c>
      <c r="F22" s="197">
        <v>8.4</v>
      </c>
      <c r="G22" s="197"/>
      <c r="H22" s="197">
        <v>8.4</v>
      </c>
      <c r="I22" s="198"/>
    </row>
    <row r="23" ht="19.9" customHeight="1" spans="2:9">
      <c r="B23" s="194" t="s">
        <v>193</v>
      </c>
      <c r="C23" s="194" t="s">
        <v>304</v>
      </c>
      <c r="D23" s="195" t="s">
        <v>305</v>
      </c>
      <c r="E23" s="196" t="s">
        <v>306</v>
      </c>
      <c r="F23" s="197">
        <v>3.6</v>
      </c>
      <c r="G23" s="197"/>
      <c r="H23" s="197">
        <v>3.6</v>
      </c>
      <c r="I23" s="198"/>
    </row>
    <row r="24" ht="19.9" customHeight="1" spans="2:9">
      <c r="B24" s="194" t="s">
        <v>193</v>
      </c>
      <c r="C24" s="194" t="s">
        <v>307</v>
      </c>
      <c r="D24" s="195" t="s">
        <v>308</v>
      </c>
      <c r="E24" s="196" t="s">
        <v>309</v>
      </c>
      <c r="F24" s="197">
        <v>0.3</v>
      </c>
      <c r="G24" s="197"/>
      <c r="H24" s="197">
        <v>0.3</v>
      </c>
      <c r="I24" s="198"/>
    </row>
    <row r="25" ht="19.9" customHeight="1" spans="2:9">
      <c r="B25" s="194" t="s">
        <v>193</v>
      </c>
      <c r="C25" s="194" t="s">
        <v>310</v>
      </c>
      <c r="D25" s="195" t="s">
        <v>311</v>
      </c>
      <c r="E25" s="196" t="s">
        <v>312</v>
      </c>
      <c r="F25" s="197">
        <v>5.1</v>
      </c>
      <c r="G25" s="197"/>
      <c r="H25" s="197">
        <v>5.1</v>
      </c>
      <c r="I25" s="198"/>
    </row>
    <row r="26" ht="19.9" customHeight="1" spans="2:9">
      <c r="B26" s="194" t="s">
        <v>193</v>
      </c>
      <c r="C26" s="194" t="s">
        <v>313</v>
      </c>
      <c r="D26" s="195" t="s">
        <v>314</v>
      </c>
      <c r="E26" s="196" t="s">
        <v>315</v>
      </c>
      <c r="F26" s="197">
        <v>3.46</v>
      </c>
      <c r="G26" s="197"/>
      <c r="H26" s="197">
        <v>3.46</v>
      </c>
      <c r="I26" s="198"/>
    </row>
    <row r="27" ht="19.9" customHeight="1" spans="2:9">
      <c r="B27" s="194" t="s">
        <v>193</v>
      </c>
      <c r="C27" s="194" t="s">
        <v>316</v>
      </c>
      <c r="D27" s="195" t="s">
        <v>317</v>
      </c>
      <c r="E27" s="196" t="s">
        <v>318</v>
      </c>
      <c r="F27" s="197">
        <v>0.2</v>
      </c>
      <c r="G27" s="197"/>
      <c r="H27" s="197">
        <v>0.2</v>
      </c>
      <c r="I27" s="198"/>
    </row>
    <row r="28" ht="19.9" customHeight="1" spans="2:9">
      <c r="B28" s="194" t="s">
        <v>193</v>
      </c>
      <c r="C28" s="194" t="s">
        <v>319</v>
      </c>
      <c r="D28" s="195" t="s">
        <v>320</v>
      </c>
      <c r="E28" s="196" t="s">
        <v>321</v>
      </c>
      <c r="F28" s="197">
        <v>7.2</v>
      </c>
      <c r="G28" s="197"/>
      <c r="H28" s="197">
        <v>7.2</v>
      </c>
      <c r="I28" s="198"/>
    </row>
    <row r="29" ht="19.9" customHeight="1" spans="2:9">
      <c r="B29" s="194" t="s">
        <v>22</v>
      </c>
      <c r="C29" s="194" t="s">
        <v>22</v>
      </c>
      <c r="D29" s="195" t="s">
        <v>322</v>
      </c>
      <c r="E29" s="196" t="s">
        <v>323</v>
      </c>
      <c r="F29" s="197">
        <v>571.06</v>
      </c>
      <c r="G29" s="197">
        <v>571.06</v>
      </c>
      <c r="H29" s="197"/>
      <c r="I29" s="198"/>
    </row>
    <row r="30" ht="19.9" customHeight="1" spans="1:9">
      <c r="A30" s="165"/>
      <c r="B30" s="194" t="s">
        <v>217</v>
      </c>
      <c r="C30" s="194" t="s">
        <v>232</v>
      </c>
      <c r="D30" s="195" t="s">
        <v>324</v>
      </c>
      <c r="E30" s="196" t="s">
        <v>325</v>
      </c>
      <c r="F30" s="197">
        <v>168.32</v>
      </c>
      <c r="G30" s="197">
        <v>168.32</v>
      </c>
      <c r="H30" s="197"/>
      <c r="I30" s="198"/>
    </row>
    <row r="31" ht="19.9" customHeight="1" spans="1:9">
      <c r="A31" s="165"/>
      <c r="B31" s="194" t="s">
        <v>217</v>
      </c>
      <c r="C31" s="194" t="s">
        <v>232</v>
      </c>
      <c r="D31" s="195" t="s">
        <v>326</v>
      </c>
      <c r="E31" s="196" t="s">
        <v>231</v>
      </c>
      <c r="F31" s="197">
        <v>166.16</v>
      </c>
      <c r="G31" s="197">
        <v>166.16</v>
      </c>
      <c r="H31" s="197"/>
      <c r="I31" s="198"/>
    </row>
    <row r="32" ht="19.9" customHeight="1" spans="1:9">
      <c r="A32" s="165"/>
      <c r="B32" s="194" t="s">
        <v>217</v>
      </c>
      <c r="C32" s="194" t="s">
        <v>232</v>
      </c>
      <c r="D32" s="195" t="s">
        <v>327</v>
      </c>
      <c r="E32" s="196" t="s">
        <v>328</v>
      </c>
      <c r="F32" s="197">
        <v>2.16</v>
      </c>
      <c r="G32" s="197">
        <v>2.16</v>
      </c>
      <c r="H32" s="197"/>
      <c r="I32" s="198"/>
    </row>
    <row r="33" ht="19.9" customHeight="1" spans="2:9">
      <c r="B33" s="194" t="s">
        <v>217</v>
      </c>
      <c r="C33" s="194" t="s">
        <v>226</v>
      </c>
      <c r="D33" s="195" t="s">
        <v>329</v>
      </c>
      <c r="E33" s="196" t="s">
        <v>330</v>
      </c>
      <c r="F33" s="197">
        <v>1.44</v>
      </c>
      <c r="G33" s="197">
        <v>1.44</v>
      </c>
      <c r="H33" s="197"/>
      <c r="I33" s="198"/>
    </row>
    <row r="34" ht="19.9" customHeight="1" spans="1:9">
      <c r="A34" s="165"/>
      <c r="B34" s="194" t="s">
        <v>217</v>
      </c>
      <c r="C34" s="194" t="s">
        <v>226</v>
      </c>
      <c r="D34" s="195" t="s">
        <v>331</v>
      </c>
      <c r="E34" s="196" t="s">
        <v>332</v>
      </c>
      <c r="F34" s="197">
        <v>1.44</v>
      </c>
      <c r="G34" s="197">
        <v>1.44</v>
      </c>
      <c r="H34" s="197"/>
      <c r="I34" s="198"/>
    </row>
    <row r="35" ht="19.9" customHeight="1" spans="2:9">
      <c r="B35" s="194" t="s">
        <v>217</v>
      </c>
      <c r="C35" s="194" t="s">
        <v>333</v>
      </c>
      <c r="D35" s="195" t="s">
        <v>334</v>
      </c>
      <c r="E35" s="196" t="s">
        <v>335</v>
      </c>
      <c r="F35" s="197">
        <v>23.08</v>
      </c>
      <c r="G35" s="197">
        <v>23.08</v>
      </c>
      <c r="H35" s="197"/>
      <c r="I35" s="198"/>
    </row>
    <row r="36" ht="19.9" customHeight="1" spans="2:9">
      <c r="B36" s="194" t="s">
        <v>217</v>
      </c>
      <c r="C36" s="194" t="s">
        <v>218</v>
      </c>
      <c r="D36" s="195" t="s">
        <v>336</v>
      </c>
      <c r="E36" s="196" t="s">
        <v>337</v>
      </c>
      <c r="F36" s="197">
        <v>144.17</v>
      </c>
      <c r="G36" s="197">
        <v>144.17</v>
      </c>
      <c r="H36" s="197"/>
      <c r="I36" s="198"/>
    </row>
    <row r="37" ht="19.9" customHeight="1" spans="1:9">
      <c r="A37" s="165"/>
      <c r="B37" s="194" t="s">
        <v>217</v>
      </c>
      <c r="C37" s="194" t="s">
        <v>218</v>
      </c>
      <c r="D37" s="195" t="s">
        <v>338</v>
      </c>
      <c r="E37" s="196" t="s">
        <v>339</v>
      </c>
      <c r="F37" s="197">
        <v>129.18</v>
      </c>
      <c r="G37" s="197">
        <v>129.18</v>
      </c>
      <c r="H37" s="197"/>
      <c r="I37" s="198"/>
    </row>
    <row r="38" ht="19.9" customHeight="1" spans="1:9">
      <c r="A38" s="165"/>
      <c r="B38" s="194" t="s">
        <v>217</v>
      </c>
      <c r="C38" s="194" t="s">
        <v>218</v>
      </c>
      <c r="D38" s="195" t="s">
        <v>340</v>
      </c>
      <c r="E38" s="196" t="s">
        <v>341</v>
      </c>
      <c r="F38" s="197">
        <v>1.14</v>
      </c>
      <c r="G38" s="197">
        <v>1.14</v>
      </c>
      <c r="H38" s="197"/>
      <c r="I38" s="198"/>
    </row>
    <row r="39" ht="19.9" customHeight="1" spans="1:9">
      <c r="A39" s="165"/>
      <c r="B39" s="194" t="s">
        <v>217</v>
      </c>
      <c r="C39" s="194" t="s">
        <v>218</v>
      </c>
      <c r="D39" s="195" t="s">
        <v>342</v>
      </c>
      <c r="E39" s="196" t="s">
        <v>343</v>
      </c>
      <c r="F39" s="197">
        <v>13.85</v>
      </c>
      <c r="G39" s="197">
        <v>13.85</v>
      </c>
      <c r="H39" s="197"/>
      <c r="I39" s="198"/>
    </row>
    <row r="40" ht="19.9" customHeight="1" spans="2:9">
      <c r="B40" s="194" t="s">
        <v>217</v>
      </c>
      <c r="C40" s="194" t="s">
        <v>344</v>
      </c>
      <c r="D40" s="195" t="s">
        <v>345</v>
      </c>
      <c r="E40" s="196" t="s">
        <v>346</v>
      </c>
      <c r="F40" s="197">
        <v>66.84</v>
      </c>
      <c r="G40" s="197">
        <v>66.84</v>
      </c>
      <c r="H40" s="197"/>
      <c r="I40" s="198"/>
    </row>
    <row r="41" ht="19.9" customHeight="1" spans="2:9">
      <c r="B41" s="194" t="s">
        <v>217</v>
      </c>
      <c r="C41" s="194" t="s">
        <v>301</v>
      </c>
      <c r="D41" s="195" t="s">
        <v>347</v>
      </c>
      <c r="E41" s="196" t="s">
        <v>348</v>
      </c>
      <c r="F41" s="197">
        <v>108.57</v>
      </c>
      <c r="G41" s="197">
        <v>108.57</v>
      </c>
      <c r="H41" s="197"/>
      <c r="I41" s="198"/>
    </row>
    <row r="42" ht="19.9" customHeight="1" spans="2:9">
      <c r="B42" s="194" t="s">
        <v>217</v>
      </c>
      <c r="C42" s="194" t="s">
        <v>282</v>
      </c>
      <c r="D42" s="195" t="s">
        <v>349</v>
      </c>
      <c r="E42" s="196" t="s">
        <v>350</v>
      </c>
      <c r="F42" s="197">
        <v>58.63</v>
      </c>
      <c r="G42" s="197">
        <v>58.63</v>
      </c>
      <c r="H42" s="197"/>
      <c r="I42" s="198"/>
    </row>
    <row r="43" ht="19.9" customHeight="1" spans="2:9">
      <c r="B43" s="194" t="s">
        <v>22</v>
      </c>
      <c r="C43" s="194" t="s">
        <v>22</v>
      </c>
      <c r="D43" s="195" t="s">
        <v>351</v>
      </c>
      <c r="E43" s="196" t="s">
        <v>352</v>
      </c>
      <c r="F43" s="197">
        <v>22.68</v>
      </c>
      <c r="G43" s="197">
        <v>22.68</v>
      </c>
      <c r="H43" s="197"/>
      <c r="I43" s="198"/>
    </row>
    <row r="44" ht="19.9" customHeight="1" spans="1:9">
      <c r="A44" s="165"/>
      <c r="B44" s="194" t="s">
        <v>239</v>
      </c>
      <c r="C44" s="194" t="s">
        <v>240</v>
      </c>
      <c r="D44" s="195" t="s">
        <v>353</v>
      </c>
      <c r="E44" s="196" t="s">
        <v>354</v>
      </c>
      <c r="F44" s="197">
        <v>22.68</v>
      </c>
      <c r="G44" s="197">
        <v>22.68</v>
      </c>
      <c r="H44" s="197"/>
      <c r="I44" s="198"/>
    </row>
    <row r="45" ht="19.9" customHeight="1" spans="1:9">
      <c r="A45" s="165"/>
      <c r="B45" s="194" t="s">
        <v>239</v>
      </c>
      <c r="C45" s="194" t="s">
        <v>240</v>
      </c>
      <c r="D45" s="195" t="s">
        <v>355</v>
      </c>
      <c r="E45" s="196" t="s">
        <v>356</v>
      </c>
      <c r="F45" s="197">
        <v>22.68</v>
      </c>
      <c r="G45" s="197">
        <v>22.68</v>
      </c>
      <c r="H45" s="197"/>
      <c r="I45" s="198"/>
    </row>
    <row r="46" ht="19.9" customHeight="1" spans="2:9">
      <c r="B46" s="194" t="s">
        <v>22</v>
      </c>
      <c r="C46" s="194" t="s">
        <v>22</v>
      </c>
      <c r="D46" s="195" t="s">
        <v>74</v>
      </c>
      <c r="E46" s="196" t="s">
        <v>75</v>
      </c>
      <c r="F46" s="197">
        <v>500.36</v>
      </c>
      <c r="G46" s="197">
        <v>454.21</v>
      </c>
      <c r="H46" s="197">
        <v>46.15</v>
      </c>
      <c r="I46" s="198"/>
    </row>
    <row r="47" ht="19.9" customHeight="1" spans="1:9">
      <c r="A47" s="165"/>
      <c r="B47" s="194" t="s">
        <v>22</v>
      </c>
      <c r="C47" s="194" t="s">
        <v>22</v>
      </c>
      <c r="D47" s="195" t="s">
        <v>272</v>
      </c>
      <c r="E47" s="196" t="s">
        <v>273</v>
      </c>
      <c r="F47" s="197">
        <v>46.15</v>
      </c>
      <c r="G47" s="197"/>
      <c r="H47" s="197">
        <v>46.15</v>
      </c>
      <c r="I47" s="198"/>
    </row>
    <row r="48" ht="19.9" customHeight="1" spans="1:9">
      <c r="A48" s="165"/>
      <c r="B48" s="194" t="s">
        <v>193</v>
      </c>
      <c r="C48" s="194" t="s">
        <v>357</v>
      </c>
      <c r="D48" s="195" t="s">
        <v>358</v>
      </c>
      <c r="E48" s="196" t="s">
        <v>359</v>
      </c>
      <c r="F48" s="197">
        <v>1</v>
      </c>
      <c r="G48" s="197"/>
      <c r="H48" s="197">
        <v>1</v>
      </c>
      <c r="I48" s="198"/>
    </row>
    <row r="49" ht="19.9" customHeight="1" spans="2:9">
      <c r="B49" s="194" t="s">
        <v>193</v>
      </c>
      <c r="C49" s="194" t="s">
        <v>316</v>
      </c>
      <c r="D49" s="195" t="s">
        <v>317</v>
      </c>
      <c r="E49" s="196" t="s">
        <v>318</v>
      </c>
      <c r="F49" s="197">
        <v>0.1</v>
      </c>
      <c r="G49" s="197"/>
      <c r="H49" s="197">
        <v>0.1</v>
      </c>
      <c r="I49" s="198"/>
    </row>
    <row r="50" ht="19.9" customHeight="1" spans="2:9">
      <c r="B50" s="194" t="s">
        <v>193</v>
      </c>
      <c r="C50" s="194" t="s">
        <v>194</v>
      </c>
      <c r="D50" s="195" t="s">
        <v>291</v>
      </c>
      <c r="E50" s="196" t="s">
        <v>292</v>
      </c>
      <c r="F50" s="197">
        <v>8.05</v>
      </c>
      <c r="G50" s="197"/>
      <c r="H50" s="197">
        <v>8.05</v>
      </c>
      <c r="I50" s="198"/>
    </row>
    <row r="51" ht="19.9" customHeight="1" spans="1:9">
      <c r="A51" s="165"/>
      <c r="B51" s="194" t="s">
        <v>193</v>
      </c>
      <c r="C51" s="194" t="s">
        <v>194</v>
      </c>
      <c r="D51" s="195" t="s">
        <v>297</v>
      </c>
      <c r="E51" s="196" t="s">
        <v>192</v>
      </c>
      <c r="F51" s="197">
        <v>1.68</v>
      </c>
      <c r="G51" s="197"/>
      <c r="H51" s="197">
        <v>1.68</v>
      </c>
      <c r="I51" s="198"/>
    </row>
    <row r="52" ht="19.9" customHeight="1" spans="1:9">
      <c r="A52" s="165"/>
      <c r="B52" s="194" t="s">
        <v>193</v>
      </c>
      <c r="C52" s="194" t="s">
        <v>194</v>
      </c>
      <c r="D52" s="195" t="s">
        <v>295</v>
      </c>
      <c r="E52" s="196" t="s">
        <v>296</v>
      </c>
      <c r="F52" s="197">
        <v>5.76</v>
      </c>
      <c r="G52" s="197"/>
      <c r="H52" s="197">
        <v>5.76</v>
      </c>
      <c r="I52" s="198"/>
    </row>
    <row r="53" ht="19.9" customHeight="1" spans="1:9">
      <c r="A53" s="165"/>
      <c r="B53" s="194" t="s">
        <v>193</v>
      </c>
      <c r="C53" s="194" t="s">
        <v>194</v>
      </c>
      <c r="D53" s="195" t="s">
        <v>293</v>
      </c>
      <c r="E53" s="196" t="s">
        <v>294</v>
      </c>
      <c r="F53" s="197">
        <v>0.61</v>
      </c>
      <c r="G53" s="197"/>
      <c r="H53" s="197">
        <v>0.61</v>
      </c>
      <c r="I53" s="198"/>
    </row>
    <row r="54" ht="19.9" customHeight="1" spans="2:9">
      <c r="B54" s="194" t="s">
        <v>193</v>
      </c>
      <c r="C54" s="194" t="s">
        <v>288</v>
      </c>
      <c r="D54" s="195" t="s">
        <v>289</v>
      </c>
      <c r="E54" s="196" t="s">
        <v>290</v>
      </c>
      <c r="F54" s="197">
        <v>3.04</v>
      </c>
      <c r="G54" s="197"/>
      <c r="H54" s="197">
        <v>3.04</v>
      </c>
      <c r="I54" s="198"/>
    </row>
    <row r="55" ht="19.9" customHeight="1" spans="2:9">
      <c r="B55" s="194" t="s">
        <v>193</v>
      </c>
      <c r="C55" s="194" t="s">
        <v>282</v>
      </c>
      <c r="D55" s="195" t="s">
        <v>283</v>
      </c>
      <c r="E55" s="196" t="s">
        <v>284</v>
      </c>
      <c r="F55" s="197">
        <v>2.28</v>
      </c>
      <c r="G55" s="197"/>
      <c r="H55" s="197">
        <v>2.28</v>
      </c>
      <c r="I55" s="198"/>
    </row>
    <row r="56" ht="19.9" customHeight="1" spans="2:9">
      <c r="B56" s="194" t="s">
        <v>193</v>
      </c>
      <c r="C56" s="194" t="s">
        <v>360</v>
      </c>
      <c r="D56" s="195" t="s">
        <v>361</v>
      </c>
      <c r="E56" s="196" t="s">
        <v>362</v>
      </c>
      <c r="F56" s="197">
        <v>3</v>
      </c>
      <c r="G56" s="197"/>
      <c r="H56" s="197">
        <v>3</v>
      </c>
      <c r="I56" s="198"/>
    </row>
    <row r="57" ht="19.9" customHeight="1" spans="2:9">
      <c r="B57" s="194" t="s">
        <v>193</v>
      </c>
      <c r="C57" s="194" t="s">
        <v>218</v>
      </c>
      <c r="D57" s="195" t="s">
        <v>363</v>
      </c>
      <c r="E57" s="196" t="s">
        <v>364</v>
      </c>
      <c r="F57" s="197">
        <v>0.1</v>
      </c>
      <c r="G57" s="197"/>
      <c r="H57" s="197">
        <v>0.1</v>
      </c>
      <c r="I57" s="198"/>
    </row>
    <row r="58" ht="19.9" customHeight="1" spans="2:9">
      <c r="B58" s="194" t="s">
        <v>193</v>
      </c>
      <c r="C58" s="194" t="s">
        <v>279</v>
      </c>
      <c r="D58" s="195" t="s">
        <v>280</v>
      </c>
      <c r="E58" s="196" t="s">
        <v>281</v>
      </c>
      <c r="F58" s="197">
        <v>1.5</v>
      </c>
      <c r="G58" s="197"/>
      <c r="H58" s="197">
        <v>1.5</v>
      </c>
      <c r="I58" s="198"/>
    </row>
    <row r="59" ht="19.9" customHeight="1" spans="2:9">
      <c r="B59" s="194" t="s">
        <v>193</v>
      </c>
      <c r="C59" s="194" t="s">
        <v>313</v>
      </c>
      <c r="D59" s="195" t="s">
        <v>314</v>
      </c>
      <c r="E59" s="196" t="s">
        <v>315</v>
      </c>
      <c r="F59" s="197">
        <v>2.47</v>
      </c>
      <c r="G59" s="197"/>
      <c r="H59" s="197">
        <v>2.47</v>
      </c>
      <c r="I59" s="198"/>
    </row>
    <row r="60" ht="19.9" customHeight="1" spans="2:9">
      <c r="B60" s="194" t="s">
        <v>193</v>
      </c>
      <c r="C60" s="194" t="s">
        <v>298</v>
      </c>
      <c r="D60" s="195" t="s">
        <v>299</v>
      </c>
      <c r="E60" s="196" t="s">
        <v>300</v>
      </c>
      <c r="F60" s="197">
        <v>3</v>
      </c>
      <c r="G60" s="197"/>
      <c r="H60" s="197">
        <v>3</v>
      </c>
      <c r="I60" s="198"/>
    </row>
    <row r="61" ht="19.9" customHeight="1" spans="2:9">
      <c r="B61" s="194" t="s">
        <v>193</v>
      </c>
      <c r="C61" s="194" t="s">
        <v>310</v>
      </c>
      <c r="D61" s="195" t="s">
        <v>311</v>
      </c>
      <c r="E61" s="196" t="s">
        <v>312</v>
      </c>
      <c r="F61" s="197">
        <v>3.71</v>
      </c>
      <c r="G61" s="197"/>
      <c r="H61" s="197">
        <v>3.71</v>
      </c>
      <c r="I61" s="198"/>
    </row>
    <row r="62" ht="19.9" customHeight="1" spans="2:9">
      <c r="B62" s="194" t="s">
        <v>193</v>
      </c>
      <c r="C62" s="194" t="s">
        <v>285</v>
      </c>
      <c r="D62" s="195" t="s">
        <v>286</v>
      </c>
      <c r="E62" s="196" t="s">
        <v>287</v>
      </c>
      <c r="F62" s="197">
        <v>6</v>
      </c>
      <c r="G62" s="197"/>
      <c r="H62" s="197">
        <v>6</v>
      </c>
      <c r="I62" s="198"/>
    </row>
    <row r="63" ht="19.9" customHeight="1" spans="2:9">
      <c r="B63" s="194" t="s">
        <v>193</v>
      </c>
      <c r="C63" s="194" t="s">
        <v>301</v>
      </c>
      <c r="D63" s="195" t="s">
        <v>302</v>
      </c>
      <c r="E63" s="196" t="s">
        <v>303</v>
      </c>
      <c r="F63" s="197">
        <v>1.56</v>
      </c>
      <c r="G63" s="197"/>
      <c r="H63" s="197">
        <v>1.56</v>
      </c>
      <c r="I63" s="198"/>
    </row>
    <row r="64" ht="19.9" customHeight="1" spans="2:9">
      <c r="B64" s="194" t="s">
        <v>193</v>
      </c>
      <c r="C64" s="194" t="s">
        <v>307</v>
      </c>
      <c r="D64" s="195" t="s">
        <v>308</v>
      </c>
      <c r="E64" s="196" t="s">
        <v>309</v>
      </c>
      <c r="F64" s="197">
        <v>0.24</v>
      </c>
      <c r="G64" s="197"/>
      <c r="H64" s="197">
        <v>0.24</v>
      </c>
      <c r="I64" s="198"/>
    </row>
    <row r="65" ht="19.9" customHeight="1" spans="2:9">
      <c r="B65" s="194" t="s">
        <v>193</v>
      </c>
      <c r="C65" s="194" t="s">
        <v>240</v>
      </c>
      <c r="D65" s="195" t="s">
        <v>365</v>
      </c>
      <c r="E65" s="196" t="s">
        <v>366</v>
      </c>
      <c r="F65" s="197">
        <v>0.3</v>
      </c>
      <c r="G65" s="197"/>
      <c r="H65" s="197">
        <v>0.3</v>
      </c>
      <c r="I65" s="198"/>
    </row>
    <row r="66" ht="19.9" customHeight="1" spans="2:9">
      <c r="B66" s="194" t="s">
        <v>193</v>
      </c>
      <c r="C66" s="194" t="s">
        <v>319</v>
      </c>
      <c r="D66" s="195" t="s">
        <v>320</v>
      </c>
      <c r="E66" s="196" t="s">
        <v>321</v>
      </c>
      <c r="F66" s="197">
        <v>1.5</v>
      </c>
      <c r="G66" s="197"/>
      <c r="H66" s="197">
        <v>1.5</v>
      </c>
      <c r="I66" s="198"/>
    </row>
    <row r="67" ht="19.9" customHeight="1" spans="2:9">
      <c r="B67" s="194" t="s">
        <v>193</v>
      </c>
      <c r="C67" s="194" t="s">
        <v>304</v>
      </c>
      <c r="D67" s="195" t="s">
        <v>305</v>
      </c>
      <c r="E67" s="196" t="s">
        <v>306</v>
      </c>
      <c r="F67" s="197">
        <v>2</v>
      </c>
      <c r="G67" s="197"/>
      <c r="H67" s="197">
        <v>2</v>
      </c>
      <c r="I67" s="198"/>
    </row>
    <row r="68" ht="19.9" customHeight="1" spans="2:9">
      <c r="B68" s="194" t="s">
        <v>193</v>
      </c>
      <c r="C68" s="194" t="s">
        <v>232</v>
      </c>
      <c r="D68" s="195" t="s">
        <v>274</v>
      </c>
      <c r="E68" s="196" t="s">
        <v>275</v>
      </c>
      <c r="F68" s="197">
        <v>6.3</v>
      </c>
      <c r="G68" s="197"/>
      <c r="H68" s="197">
        <v>6.3</v>
      </c>
      <c r="I68" s="198"/>
    </row>
    <row r="69" ht="19.9" customHeight="1" spans="2:9">
      <c r="B69" s="194" t="s">
        <v>22</v>
      </c>
      <c r="C69" s="194" t="s">
        <v>22</v>
      </c>
      <c r="D69" s="195" t="s">
        <v>322</v>
      </c>
      <c r="E69" s="196" t="s">
        <v>323</v>
      </c>
      <c r="F69" s="197">
        <v>418.93</v>
      </c>
      <c r="G69" s="197">
        <v>418.93</v>
      </c>
      <c r="H69" s="197"/>
      <c r="I69" s="198"/>
    </row>
    <row r="70" ht="19.9" customHeight="1" spans="1:9">
      <c r="A70" s="165"/>
      <c r="B70" s="194" t="s">
        <v>217</v>
      </c>
      <c r="C70" s="194" t="s">
        <v>282</v>
      </c>
      <c r="D70" s="195" t="s">
        <v>349</v>
      </c>
      <c r="E70" s="196" t="s">
        <v>350</v>
      </c>
      <c r="F70" s="197">
        <v>42.71</v>
      </c>
      <c r="G70" s="197">
        <v>42.71</v>
      </c>
      <c r="H70" s="197"/>
      <c r="I70" s="198"/>
    </row>
    <row r="71" ht="19.9" customHeight="1" spans="2:9">
      <c r="B71" s="194" t="s">
        <v>217</v>
      </c>
      <c r="C71" s="194" t="s">
        <v>232</v>
      </c>
      <c r="D71" s="195" t="s">
        <v>324</v>
      </c>
      <c r="E71" s="196" t="s">
        <v>325</v>
      </c>
      <c r="F71" s="197">
        <v>122.36</v>
      </c>
      <c r="G71" s="197">
        <v>122.36</v>
      </c>
      <c r="H71" s="197"/>
      <c r="I71" s="198"/>
    </row>
    <row r="72" ht="19.9" customHeight="1" spans="1:9">
      <c r="A72" s="165"/>
      <c r="B72" s="194" t="s">
        <v>217</v>
      </c>
      <c r="C72" s="194" t="s">
        <v>232</v>
      </c>
      <c r="D72" s="195" t="s">
        <v>326</v>
      </c>
      <c r="E72" s="196" t="s">
        <v>231</v>
      </c>
      <c r="F72" s="197">
        <v>120.85</v>
      </c>
      <c r="G72" s="197">
        <v>120.85</v>
      </c>
      <c r="H72" s="197"/>
      <c r="I72" s="198"/>
    </row>
    <row r="73" ht="19.9" customHeight="1" spans="1:9">
      <c r="A73" s="165"/>
      <c r="B73" s="194" t="s">
        <v>217</v>
      </c>
      <c r="C73" s="194" t="s">
        <v>232</v>
      </c>
      <c r="D73" s="195" t="s">
        <v>327</v>
      </c>
      <c r="E73" s="196" t="s">
        <v>328</v>
      </c>
      <c r="F73" s="197">
        <v>1.51</v>
      </c>
      <c r="G73" s="197">
        <v>1.51</v>
      </c>
      <c r="H73" s="197"/>
      <c r="I73" s="198"/>
    </row>
    <row r="74" ht="19.9" customHeight="1" spans="2:9">
      <c r="B74" s="194" t="s">
        <v>217</v>
      </c>
      <c r="C74" s="194" t="s">
        <v>344</v>
      </c>
      <c r="D74" s="195" t="s">
        <v>345</v>
      </c>
      <c r="E74" s="196" t="s">
        <v>346</v>
      </c>
      <c r="F74" s="197">
        <v>47.72</v>
      </c>
      <c r="G74" s="197">
        <v>47.72</v>
      </c>
      <c r="H74" s="197"/>
      <c r="I74" s="198"/>
    </row>
    <row r="75" ht="19.9" customHeight="1" spans="2:9">
      <c r="B75" s="194" t="s">
        <v>217</v>
      </c>
      <c r="C75" s="194" t="s">
        <v>319</v>
      </c>
      <c r="D75" s="195" t="s">
        <v>367</v>
      </c>
      <c r="E75" s="196" t="s">
        <v>368</v>
      </c>
      <c r="F75" s="197">
        <v>82.35</v>
      </c>
      <c r="G75" s="197">
        <v>82.35</v>
      </c>
      <c r="H75" s="197"/>
      <c r="I75" s="198"/>
    </row>
    <row r="76" ht="19.9" customHeight="1" spans="2:9">
      <c r="B76" s="194" t="s">
        <v>217</v>
      </c>
      <c r="C76" s="194" t="s">
        <v>218</v>
      </c>
      <c r="D76" s="195" t="s">
        <v>336</v>
      </c>
      <c r="E76" s="196" t="s">
        <v>337</v>
      </c>
      <c r="F76" s="197">
        <v>92.31</v>
      </c>
      <c r="G76" s="197">
        <v>92.31</v>
      </c>
      <c r="H76" s="197"/>
      <c r="I76" s="198"/>
    </row>
    <row r="77" ht="19.9" customHeight="1" spans="1:9">
      <c r="A77" s="165"/>
      <c r="B77" s="194" t="s">
        <v>217</v>
      </c>
      <c r="C77" s="194" t="s">
        <v>218</v>
      </c>
      <c r="D77" s="195" t="s">
        <v>338</v>
      </c>
      <c r="E77" s="196" t="s">
        <v>339</v>
      </c>
      <c r="F77" s="197">
        <v>92.31</v>
      </c>
      <c r="G77" s="197">
        <v>92.31</v>
      </c>
      <c r="H77" s="197"/>
      <c r="I77" s="198"/>
    </row>
    <row r="78" ht="19.9" customHeight="1" spans="2:9">
      <c r="B78" s="194" t="s">
        <v>217</v>
      </c>
      <c r="C78" s="194" t="s">
        <v>226</v>
      </c>
      <c r="D78" s="195" t="s">
        <v>329</v>
      </c>
      <c r="E78" s="196" t="s">
        <v>330</v>
      </c>
      <c r="F78" s="197">
        <v>2.27</v>
      </c>
      <c r="G78" s="197">
        <v>2.27</v>
      </c>
      <c r="H78" s="197"/>
      <c r="I78" s="198"/>
    </row>
    <row r="79" ht="19.9" customHeight="1" spans="1:9">
      <c r="A79" s="165"/>
      <c r="B79" s="194" t="s">
        <v>217</v>
      </c>
      <c r="C79" s="194" t="s">
        <v>226</v>
      </c>
      <c r="D79" s="195" t="s">
        <v>331</v>
      </c>
      <c r="E79" s="196" t="s">
        <v>332</v>
      </c>
      <c r="F79" s="197">
        <v>1.03</v>
      </c>
      <c r="G79" s="197">
        <v>1.03</v>
      </c>
      <c r="H79" s="197"/>
      <c r="I79" s="198"/>
    </row>
    <row r="80" ht="19.9" customHeight="1" spans="1:9">
      <c r="A80" s="165"/>
      <c r="B80" s="194" t="s">
        <v>217</v>
      </c>
      <c r="C80" s="194" t="s">
        <v>226</v>
      </c>
      <c r="D80" s="195" t="s">
        <v>369</v>
      </c>
      <c r="E80" s="196" t="s">
        <v>370</v>
      </c>
      <c r="F80" s="197">
        <v>1.24</v>
      </c>
      <c r="G80" s="197">
        <v>1.24</v>
      </c>
      <c r="H80" s="197"/>
      <c r="I80" s="198"/>
    </row>
    <row r="81" ht="19.9" customHeight="1" spans="2:9">
      <c r="B81" s="194" t="s">
        <v>217</v>
      </c>
      <c r="C81" s="194" t="s">
        <v>333</v>
      </c>
      <c r="D81" s="195" t="s">
        <v>334</v>
      </c>
      <c r="E81" s="196" t="s">
        <v>335</v>
      </c>
      <c r="F81" s="197">
        <v>16.47</v>
      </c>
      <c r="G81" s="197">
        <v>16.47</v>
      </c>
      <c r="H81" s="197"/>
      <c r="I81" s="198"/>
    </row>
    <row r="82" ht="19.9" customHeight="1" spans="2:9">
      <c r="B82" s="194" t="s">
        <v>217</v>
      </c>
      <c r="C82" s="194" t="s">
        <v>301</v>
      </c>
      <c r="D82" s="195" t="s">
        <v>347</v>
      </c>
      <c r="E82" s="196" t="s">
        <v>348</v>
      </c>
      <c r="F82" s="197">
        <v>12.74</v>
      </c>
      <c r="G82" s="197">
        <v>12.74</v>
      </c>
      <c r="H82" s="197"/>
      <c r="I82" s="198"/>
    </row>
    <row r="83" ht="19.9" customHeight="1" spans="2:9">
      <c r="B83" s="194" t="s">
        <v>22</v>
      </c>
      <c r="C83" s="194" t="s">
        <v>22</v>
      </c>
      <c r="D83" s="195" t="s">
        <v>351</v>
      </c>
      <c r="E83" s="196" t="s">
        <v>352</v>
      </c>
      <c r="F83" s="197">
        <v>35.28</v>
      </c>
      <c r="G83" s="197">
        <v>35.28</v>
      </c>
      <c r="H83" s="197"/>
      <c r="I83" s="198"/>
    </row>
    <row r="84" ht="19.9" customHeight="1" spans="1:9">
      <c r="A84" s="165"/>
      <c r="B84" s="194" t="s">
        <v>239</v>
      </c>
      <c r="C84" s="194" t="s">
        <v>240</v>
      </c>
      <c r="D84" s="195" t="s">
        <v>353</v>
      </c>
      <c r="E84" s="196" t="s">
        <v>354</v>
      </c>
      <c r="F84" s="197">
        <v>35.28</v>
      </c>
      <c r="G84" s="197">
        <v>35.28</v>
      </c>
      <c r="H84" s="197"/>
      <c r="I84" s="198"/>
    </row>
    <row r="85" ht="19.9" customHeight="1" spans="1:9">
      <c r="A85" s="165"/>
      <c r="B85" s="194" t="s">
        <v>239</v>
      </c>
      <c r="C85" s="194" t="s">
        <v>240</v>
      </c>
      <c r="D85" s="195" t="s">
        <v>355</v>
      </c>
      <c r="E85" s="196" t="s">
        <v>356</v>
      </c>
      <c r="F85" s="197">
        <v>35.28</v>
      </c>
      <c r="G85" s="197">
        <v>35.28</v>
      </c>
      <c r="H85" s="197"/>
      <c r="I85" s="198"/>
    </row>
    <row r="86" ht="19.9" customHeight="1" spans="2:9">
      <c r="B86" s="194" t="s">
        <v>22</v>
      </c>
      <c r="C86" s="194" t="s">
        <v>22</v>
      </c>
      <c r="D86" s="195" t="s">
        <v>88</v>
      </c>
      <c r="E86" s="196" t="s">
        <v>89</v>
      </c>
      <c r="F86" s="197">
        <v>1215.68</v>
      </c>
      <c r="G86" s="197">
        <v>1042.4</v>
      </c>
      <c r="H86" s="197">
        <v>173.28</v>
      </c>
      <c r="I86" s="198"/>
    </row>
    <row r="87" ht="19.9" customHeight="1" spans="1:9">
      <c r="A87" s="165"/>
      <c r="B87" s="194" t="s">
        <v>22</v>
      </c>
      <c r="C87" s="194" t="s">
        <v>22</v>
      </c>
      <c r="D87" s="195" t="s">
        <v>272</v>
      </c>
      <c r="E87" s="196" t="s">
        <v>273</v>
      </c>
      <c r="F87" s="197">
        <v>173.28</v>
      </c>
      <c r="G87" s="197"/>
      <c r="H87" s="197">
        <v>173.28</v>
      </c>
      <c r="I87" s="198"/>
    </row>
    <row r="88" ht="19.9" customHeight="1" spans="1:9">
      <c r="A88" s="165"/>
      <c r="B88" s="194" t="s">
        <v>193</v>
      </c>
      <c r="C88" s="194" t="s">
        <v>319</v>
      </c>
      <c r="D88" s="195" t="s">
        <v>320</v>
      </c>
      <c r="E88" s="196" t="s">
        <v>321</v>
      </c>
      <c r="F88" s="197">
        <v>5.8</v>
      </c>
      <c r="G88" s="197"/>
      <c r="H88" s="197">
        <v>5.8</v>
      </c>
      <c r="I88" s="198"/>
    </row>
    <row r="89" ht="19.9" customHeight="1" spans="2:9">
      <c r="B89" s="194" t="s">
        <v>193</v>
      </c>
      <c r="C89" s="194" t="s">
        <v>304</v>
      </c>
      <c r="D89" s="195" t="s">
        <v>305</v>
      </c>
      <c r="E89" s="196" t="s">
        <v>306</v>
      </c>
      <c r="F89" s="197">
        <v>10</v>
      </c>
      <c r="G89" s="197"/>
      <c r="H89" s="197">
        <v>10</v>
      </c>
      <c r="I89" s="198"/>
    </row>
    <row r="90" ht="19.9" customHeight="1" spans="2:9">
      <c r="B90" s="194" t="s">
        <v>193</v>
      </c>
      <c r="C90" s="194" t="s">
        <v>301</v>
      </c>
      <c r="D90" s="195" t="s">
        <v>302</v>
      </c>
      <c r="E90" s="196" t="s">
        <v>303</v>
      </c>
      <c r="F90" s="197">
        <v>8</v>
      </c>
      <c r="G90" s="197"/>
      <c r="H90" s="197">
        <v>8</v>
      </c>
      <c r="I90" s="198"/>
    </row>
    <row r="91" ht="19.9" customHeight="1" spans="2:9">
      <c r="B91" s="194" t="s">
        <v>193</v>
      </c>
      <c r="C91" s="194" t="s">
        <v>194</v>
      </c>
      <c r="D91" s="195" t="s">
        <v>291</v>
      </c>
      <c r="E91" s="196" t="s">
        <v>292</v>
      </c>
      <c r="F91" s="197">
        <v>29.15</v>
      </c>
      <c r="G91" s="197"/>
      <c r="H91" s="197">
        <v>29.15</v>
      </c>
      <c r="I91" s="198"/>
    </row>
    <row r="92" ht="19.9" customHeight="1" spans="1:9">
      <c r="A92" s="165"/>
      <c r="B92" s="194" t="s">
        <v>193</v>
      </c>
      <c r="C92" s="194" t="s">
        <v>194</v>
      </c>
      <c r="D92" s="195" t="s">
        <v>295</v>
      </c>
      <c r="E92" s="196" t="s">
        <v>296</v>
      </c>
      <c r="F92" s="197">
        <v>17.79</v>
      </c>
      <c r="G92" s="197"/>
      <c r="H92" s="197">
        <v>17.79</v>
      </c>
      <c r="I92" s="198"/>
    </row>
    <row r="93" ht="19.9" customHeight="1" spans="1:9">
      <c r="A93" s="165"/>
      <c r="B93" s="194" t="s">
        <v>193</v>
      </c>
      <c r="C93" s="194" t="s">
        <v>194</v>
      </c>
      <c r="D93" s="195" t="s">
        <v>297</v>
      </c>
      <c r="E93" s="196" t="s">
        <v>192</v>
      </c>
      <c r="F93" s="197">
        <v>8.6</v>
      </c>
      <c r="G93" s="197"/>
      <c r="H93" s="197">
        <v>8.6</v>
      </c>
      <c r="I93" s="198"/>
    </row>
    <row r="94" ht="19.9" customHeight="1" spans="1:9">
      <c r="A94" s="165"/>
      <c r="B94" s="194" t="s">
        <v>193</v>
      </c>
      <c r="C94" s="194" t="s">
        <v>194</v>
      </c>
      <c r="D94" s="195" t="s">
        <v>293</v>
      </c>
      <c r="E94" s="196" t="s">
        <v>294</v>
      </c>
      <c r="F94" s="197">
        <v>2.76</v>
      </c>
      <c r="G94" s="197"/>
      <c r="H94" s="197">
        <v>2.76</v>
      </c>
      <c r="I94" s="198"/>
    </row>
    <row r="95" ht="19.9" customHeight="1" spans="2:9">
      <c r="B95" s="194" t="s">
        <v>193</v>
      </c>
      <c r="C95" s="194" t="s">
        <v>298</v>
      </c>
      <c r="D95" s="195" t="s">
        <v>299</v>
      </c>
      <c r="E95" s="196" t="s">
        <v>300</v>
      </c>
      <c r="F95" s="197">
        <v>24.25</v>
      </c>
      <c r="G95" s="197"/>
      <c r="H95" s="197">
        <v>24.25</v>
      </c>
      <c r="I95" s="198"/>
    </row>
    <row r="96" ht="19.9" customHeight="1" spans="2:9">
      <c r="B96" s="194" t="s">
        <v>193</v>
      </c>
      <c r="C96" s="194" t="s">
        <v>285</v>
      </c>
      <c r="D96" s="195" t="s">
        <v>286</v>
      </c>
      <c r="E96" s="196" t="s">
        <v>287</v>
      </c>
      <c r="F96" s="197">
        <v>6.8</v>
      </c>
      <c r="G96" s="197"/>
      <c r="H96" s="197">
        <v>6.8</v>
      </c>
      <c r="I96" s="198"/>
    </row>
    <row r="97" ht="19.9" customHeight="1" spans="2:9">
      <c r="B97" s="194" t="s">
        <v>193</v>
      </c>
      <c r="C97" s="194" t="s">
        <v>313</v>
      </c>
      <c r="D97" s="195" t="s">
        <v>314</v>
      </c>
      <c r="E97" s="196" t="s">
        <v>315</v>
      </c>
      <c r="F97" s="197">
        <v>5.34</v>
      </c>
      <c r="G97" s="197"/>
      <c r="H97" s="197">
        <v>5.34</v>
      </c>
      <c r="I97" s="198"/>
    </row>
    <row r="98" ht="19.9" customHeight="1" spans="2:9">
      <c r="B98" s="194" t="s">
        <v>193</v>
      </c>
      <c r="C98" s="194" t="s">
        <v>232</v>
      </c>
      <c r="D98" s="195" t="s">
        <v>274</v>
      </c>
      <c r="E98" s="196" t="s">
        <v>275</v>
      </c>
      <c r="F98" s="197">
        <v>8</v>
      </c>
      <c r="G98" s="197"/>
      <c r="H98" s="197">
        <v>8</v>
      </c>
      <c r="I98" s="198"/>
    </row>
    <row r="99" ht="19.9" customHeight="1" spans="2:9">
      <c r="B99" s="194" t="s">
        <v>193</v>
      </c>
      <c r="C99" s="194" t="s">
        <v>288</v>
      </c>
      <c r="D99" s="195" t="s">
        <v>289</v>
      </c>
      <c r="E99" s="196" t="s">
        <v>290</v>
      </c>
      <c r="F99" s="197">
        <v>36.78</v>
      </c>
      <c r="G99" s="197"/>
      <c r="H99" s="197">
        <v>36.78</v>
      </c>
      <c r="I99" s="198"/>
    </row>
    <row r="100" ht="19.9" customHeight="1" spans="2:9">
      <c r="B100" s="194" t="s">
        <v>193</v>
      </c>
      <c r="C100" s="194" t="s">
        <v>310</v>
      </c>
      <c r="D100" s="195" t="s">
        <v>311</v>
      </c>
      <c r="E100" s="196" t="s">
        <v>312</v>
      </c>
      <c r="F100" s="197">
        <v>8.01</v>
      </c>
      <c r="G100" s="197"/>
      <c r="H100" s="197">
        <v>8.01</v>
      </c>
      <c r="I100" s="198"/>
    </row>
    <row r="101" ht="19.9" customHeight="1" spans="2:9">
      <c r="B101" s="194" t="s">
        <v>193</v>
      </c>
      <c r="C101" s="194" t="s">
        <v>276</v>
      </c>
      <c r="D101" s="195" t="s">
        <v>277</v>
      </c>
      <c r="E101" s="196" t="s">
        <v>278</v>
      </c>
      <c r="F101" s="197">
        <v>23</v>
      </c>
      <c r="G101" s="197"/>
      <c r="H101" s="197">
        <v>23</v>
      </c>
      <c r="I101" s="198"/>
    </row>
    <row r="102" ht="19.9" customHeight="1" spans="2:9">
      <c r="B102" s="194" t="s">
        <v>193</v>
      </c>
      <c r="C102" s="194" t="s">
        <v>240</v>
      </c>
      <c r="D102" s="195" t="s">
        <v>365</v>
      </c>
      <c r="E102" s="196" t="s">
        <v>366</v>
      </c>
      <c r="F102" s="197">
        <v>0.6</v>
      </c>
      <c r="G102" s="197"/>
      <c r="H102" s="197">
        <v>0.6</v>
      </c>
      <c r="I102" s="198"/>
    </row>
    <row r="103" ht="19.9" customHeight="1" spans="2:9">
      <c r="B103" s="194" t="s">
        <v>193</v>
      </c>
      <c r="C103" s="194" t="s">
        <v>360</v>
      </c>
      <c r="D103" s="195" t="s">
        <v>361</v>
      </c>
      <c r="E103" s="196" t="s">
        <v>362</v>
      </c>
      <c r="F103" s="197">
        <v>2</v>
      </c>
      <c r="G103" s="197"/>
      <c r="H103" s="197">
        <v>2</v>
      </c>
      <c r="I103" s="198"/>
    </row>
    <row r="104" ht="19.9" customHeight="1" spans="2:9">
      <c r="B104" s="194" t="s">
        <v>193</v>
      </c>
      <c r="C104" s="194" t="s">
        <v>279</v>
      </c>
      <c r="D104" s="195" t="s">
        <v>280</v>
      </c>
      <c r="E104" s="196" t="s">
        <v>281</v>
      </c>
      <c r="F104" s="197">
        <v>2</v>
      </c>
      <c r="G104" s="197"/>
      <c r="H104" s="197">
        <v>2</v>
      </c>
      <c r="I104" s="198"/>
    </row>
    <row r="105" ht="19.9" customHeight="1" spans="2:9">
      <c r="B105" s="194" t="s">
        <v>193</v>
      </c>
      <c r="C105" s="194" t="s">
        <v>307</v>
      </c>
      <c r="D105" s="195" t="s">
        <v>308</v>
      </c>
      <c r="E105" s="196" t="s">
        <v>309</v>
      </c>
      <c r="F105" s="197">
        <v>1.55</v>
      </c>
      <c r="G105" s="197"/>
      <c r="H105" s="197">
        <v>1.55</v>
      </c>
      <c r="I105" s="198"/>
    </row>
    <row r="106" ht="19.9" customHeight="1" spans="2:9">
      <c r="B106" s="194" t="s">
        <v>193</v>
      </c>
      <c r="C106" s="194" t="s">
        <v>218</v>
      </c>
      <c r="D106" s="195" t="s">
        <v>363</v>
      </c>
      <c r="E106" s="196" t="s">
        <v>364</v>
      </c>
      <c r="F106" s="197">
        <v>2</v>
      </c>
      <c r="G106" s="197"/>
      <c r="H106" s="197">
        <v>2</v>
      </c>
      <c r="I106" s="198"/>
    </row>
    <row r="107" ht="19.9" customHeight="1" spans="2:9">
      <c r="B107" s="194" t="s">
        <v>22</v>
      </c>
      <c r="C107" s="194" t="s">
        <v>22</v>
      </c>
      <c r="D107" s="195" t="s">
        <v>322</v>
      </c>
      <c r="E107" s="196" t="s">
        <v>323</v>
      </c>
      <c r="F107" s="197">
        <v>879.6</v>
      </c>
      <c r="G107" s="197">
        <v>879.6</v>
      </c>
      <c r="H107" s="197"/>
      <c r="I107" s="198"/>
    </row>
    <row r="108" ht="19.9" customHeight="1" spans="1:9">
      <c r="A108" s="165"/>
      <c r="B108" s="194" t="s">
        <v>217</v>
      </c>
      <c r="C108" s="194" t="s">
        <v>218</v>
      </c>
      <c r="D108" s="195" t="s">
        <v>336</v>
      </c>
      <c r="E108" s="196" t="s">
        <v>337</v>
      </c>
      <c r="F108" s="197">
        <v>218.12</v>
      </c>
      <c r="G108" s="197">
        <v>218.12</v>
      </c>
      <c r="H108" s="197"/>
      <c r="I108" s="198"/>
    </row>
    <row r="109" ht="19.9" customHeight="1" spans="1:9">
      <c r="A109" s="165"/>
      <c r="B109" s="194" t="s">
        <v>217</v>
      </c>
      <c r="C109" s="194" t="s">
        <v>218</v>
      </c>
      <c r="D109" s="195" t="s">
        <v>340</v>
      </c>
      <c r="E109" s="196" t="s">
        <v>341</v>
      </c>
      <c r="F109" s="197">
        <v>1.14</v>
      </c>
      <c r="G109" s="197">
        <v>1.14</v>
      </c>
      <c r="H109" s="197"/>
      <c r="I109" s="198"/>
    </row>
    <row r="110" ht="19.9" customHeight="1" spans="1:9">
      <c r="A110" s="165"/>
      <c r="B110" s="194" t="s">
        <v>217</v>
      </c>
      <c r="C110" s="194" t="s">
        <v>218</v>
      </c>
      <c r="D110" s="195" t="s">
        <v>338</v>
      </c>
      <c r="E110" s="196" t="s">
        <v>339</v>
      </c>
      <c r="F110" s="197">
        <v>200.86</v>
      </c>
      <c r="G110" s="197">
        <v>200.86</v>
      </c>
      <c r="H110" s="197"/>
      <c r="I110" s="198"/>
    </row>
    <row r="111" ht="19.9" customHeight="1" spans="1:9">
      <c r="A111" s="165"/>
      <c r="B111" s="194" t="s">
        <v>217</v>
      </c>
      <c r="C111" s="194" t="s">
        <v>218</v>
      </c>
      <c r="D111" s="195" t="s">
        <v>342</v>
      </c>
      <c r="E111" s="196" t="s">
        <v>343</v>
      </c>
      <c r="F111" s="197">
        <v>16.11</v>
      </c>
      <c r="G111" s="197">
        <v>16.11</v>
      </c>
      <c r="H111" s="197"/>
      <c r="I111" s="198"/>
    </row>
    <row r="112" ht="19.9" customHeight="1" spans="2:9">
      <c r="B112" s="194" t="s">
        <v>217</v>
      </c>
      <c r="C112" s="194" t="s">
        <v>282</v>
      </c>
      <c r="D112" s="195" t="s">
        <v>349</v>
      </c>
      <c r="E112" s="196" t="s">
        <v>350</v>
      </c>
      <c r="F112" s="197">
        <v>87.61</v>
      </c>
      <c r="G112" s="197">
        <v>87.61</v>
      </c>
      <c r="H112" s="197"/>
      <c r="I112" s="198"/>
    </row>
    <row r="113" ht="19.9" customHeight="1" spans="2:9">
      <c r="B113" s="194" t="s">
        <v>217</v>
      </c>
      <c r="C113" s="194" t="s">
        <v>301</v>
      </c>
      <c r="D113" s="195" t="s">
        <v>347</v>
      </c>
      <c r="E113" s="196" t="s">
        <v>348</v>
      </c>
      <c r="F113" s="197">
        <v>121</v>
      </c>
      <c r="G113" s="197">
        <v>121</v>
      </c>
      <c r="H113" s="197"/>
      <c r="I113" s="198"/>
    </row>
    <row r="114" ht="19.9" customHeight="1" spans="2:9">
      <c r="B114" s="194" t="s">
        <v>217</v>
      </c>
      <c r="C114" s="194" t="s">
        <v>226</v>
      </c>
      <c r="D114" s="195" t="s">
        <v>329</v>
      </c>
      <c r="E114" s="196" t="s">
        <v>330</v>
      </c>
      <c r="F114" s="197">
        <v>2.92</v>
      </c>
      <c r="G114" s="197">
        <v>2.92</v>
      </c>
      <c r="H114" s="197"/>
      <c r="I114" s="198"/>
    </row>
    <row r="115" ht="19.9" customHeight="1" spans="1:9">
      <c r="A115" s="165"/>
      <c r="B115" s="194" t="s">
        <v>217</v>
      </c>
      <c r="C115" s="194" t="s">
        <v>226</v>
      </c>
      <c r="D115" s="195" t="s">
        <v>331</v>
      </c>
      <c r="E115" s="196" t="s">
        <v>332</v>
      </c>
      <c r="F115" s="197">
        <v>2.23</v>
      </c>
      <c r="G115" s="197">
        <v>2.23</v>
      </c>
      <c r="H115" s="197"/>
      <c r="I115" s="198"/>
    </row>
    <row r="116" ht="19.9" customHeight="1" spans="1:9">
      <c r="A116" s="165"/>
      <c r="B116" s="194" t="s">
        <v>217</v>
      </c>
      <c r="C116" s="194" t="s">
        <v>226</v>
      </c>
      <c r="D116" s="195" t="s">
        <v>369</v>
      </c>
      <c r="E116" s="196" t="s">
        <v>370</v>
      </c>
      <c r="F116" s="197">
        <v>0.7</v>
      </c>
      <c r="G116" s="197">
        <v>0.7</v>
      </c>
      <c r="H116" s="197"/>
      <c r="I116" s="198"/>
    </row>
    <row r="117" ht="19.9" customHeight="1" spans="2:9">
      <c r="B117" s="194" t="s">
        <v>217</v>
      </c>
      <c r="C117" s="194" t="s">
        <v>344</v>
      </c>
      <c r="D117" s="195" t="s">
        <v>345</v>
      </c>
      <c r="E117" s="196" t="s">
        <v>346</v>
      </c>
      <c r="F117" s="197">
        <v>103.34</v>
      </c>
      <c r="G117" s="197">
        <v>103.34</v>
      </c>
      <c r="H117" s="197"/>
      <c r="I117" s="198"/>
    </row>
    <row r="118" ht="19.9" customHeight="1" spans="2:9">
      <c r="B118" s="194" t="s">
        <v>217</v>
      </c>
      <c r="C118" s="194" t="s">
        <v>319</v>
      </c>
      <c r="D118" s="195" t="s">
        <v>367</v>
      </c>
      <c r="E118" s="196" t="s">
        <v>368</v>
      </c>
      <c r="F118" s="197">
        <v>46.53</v>
      </c>
      <c r="G118" s="197">
        <v>46.53</v>
      </c>
      <c r="H118" s="197"/>
      <c r="I118" s="198"/>
    </row>
    <row r="119" ht="19.9" customHeight="1" spans="2:9">
      <c r="B119" s="194" t="s">
        <v>217</v>
      </c>
      <c r="C119" s="194" t="s">
        <v>232</v>
      </c>
      <c r="D119" s="195" t="s">
        <v>324</v>
      </c>
      <c r="E119" s="196" t="s">
        <v>325</v>
      </c>
      <c r="F119" s="197">
        <v>264.49</v>
      </c>
      <c r="G119" s="197">
        <v>264.49</v>
      </c>
      <c r="H119" s="197"/>
      <c r="I119" s="198"/>
    </row>
    <row r="120" ht="19.9" customHeight="1" spans="1:9">
      <c r="A120" s="165"/>
      <c r="B120" s="194" t="s">
        <v>217</v>
      </c>
      <c r="C120" s="194" t="s">
        <v>232</v>
      </c>
      <c r="D120" s="195" t="s">
        <v>326</v>
      </c>
      <c r="E120" s="196" t="s">
        <v>231</v>
      </c>
      <c r="F120" s="197">
        <v>261.42</v>
      </c>
      <c r="G120" s="197">
        <v>261.42</v>
      </c>
      <c r="H120" s="197"/>
      <c r="I120" s="198"/>
    </row>
    <row r="121" ht="19.9" customHeight="1" spans="1:9">
      <c r="A121" s="165"/>
      <c r="B121" s="194" t="s">
        <v>217</v>
      </c>
      <c r="C121" s="194" t="s">
        <v>232</v>
      </c>
      <c r="D121" s="195" t="s">
        <v>327</v>
      </c>
      <c r="E121" s="196" t="s">
        <v>328</v>
      </c>
      <c r="F121" s="197">
        <v>3.08</v>
      </c>
      <c r="G121" s="197">
        <v>3.08</v>
      </c>
      <c r="H121" s="197"/>
      <c r="I121" s="198"/>
    </row>
    <row r="122" ht="19.9" customHeight="1" spans="2:9">
      <c r="B122" s="194" t="s">
        <v>217</v>
      </c>
      <c r="C122" s="194" t="s">
        <v>333</v>
      </c>
      <c r="D122" s="195" t="s">
        <v>334</v>
      </c>
      <c r="E122" s="196" t="s">
        <v>335</v>
      </c>
      <c r="F122" s="197">
        <v>35.6</v>
      </c>
      <c r="G122" s="197">
        <v>35.6</v>
      </c>
      <c r="H122" s="197"/>
      <c r="I122" s="198"/>
    </row>
    <row r="123" ht="19.9" customHeight="1" spans="2:9">
      <c r="B123" s="194" t="s">
        <v>22</v>
      </c>
      <c r="C123" s="194" t="s">
        <v>22</v>
      </c>
      <c r="D123" s="195" t="s">
        <v>351</v>
      </c>
      <c r="E123" s="196" t="s">
        <v>352</v>
      </c>
      <c r="F123" s="197">
        <v>162.8</v>
      </c>
      <c r="G123" s="197">
        <v>162.8</v>
      </c>
      <c r="H123" s="197"/>
      <c r="I123" s="198"/>
    </row>
    <row r="124" ht="19.9" customHeight="1" spans="1:9">
      <c r="A124" s="165"/>
      <c r="B124" s="194" t="s">
        <v>239</v>
      </c>
      <c r="C124" s="194" t="s">
        <v>232</v>
      </c>
      <c r="D124" s="195" t="s">
        <v>371</v>
      </c>
      <c r="E124" s="196" t="s">
        <v>372</v>
      </c>
      <c r="F124" s="197">
        <v>11.56</v>
      </c>
      <c r="G124" s="197">
        <v>11.56</v>
      </c>
      <c r="H124" s="197"/>
      <c r="I124" s="198"/>
    </row>
    <row r="125" ht="19.9" customHeight="1" spans="2:9">
      <c r="B125" s="194" t="s">
        <v>239</v>
      </c>
      <c r="C125" s="194" t="s">
        <v>240</v>
      </c>
      <c r="D125" s="195" t="s">
        <v>353</v>
      </c>
      <c r="E125" s="196" t="s">
        <v>354</v>
      </c>
      <c r="F125" s="197">
        <v>151.24</v>
      </c>
      <c r="G125" s="197">
        <v>151.24</v>
      </c>
      <c r="H125" s="197"/>
      <c r="I125" s="198"/>
    </row>
    <row r="126" ht="19.9" customHeight="1" spans="1:9">
      <c r="A126" s="165"/>
      <c r="B126" s="194" t="s">
        <v>239</v>
      </c>
      <c r="C126" s="194" t="s">
        <v>240</v>
      </c>
      <c r="D126" s="195" t="s">
        <v>373</v>
      </c>
      <c r="E126" s="196" t="s">
        <v>374</v>
      </c>
      <c r="F126" s="197">
        <v>3.36</v>
      </c>
      <c r="G126" s="197">
        <v>3.36</v>
      </c>
      <c r="H126" s="197"/>
      <c r="I126" s="198"/>
    </row>
    <row r="127" ht="19.9" customHeight="1" spans="1:9">
      <c r="A127" s="165"/>
      <c r="B127" s="194" t="s">
        <v>239</v>
      </c>
      <c r="C127" s="194" t="s">
        <v>240</v>
      </c>
      <c r="D127" s="195" t="s">
        <v>375</v>
      </c>
      <c r="E127" s="196" t="s">
        <v>376</v>
      </c>
      <c r="F127" s="197">
        <v>4.24</v>
      </c>
      <c r="G127" s="197">
        <v>4.24</v>
      </c>
      <c r="H127" s="197"/>
      <c r="I127" s="198"/>
    </row>
    <row r="128" ht="19.9" customHeight="1" spans="1:9">
      <c r="A128" s="165"/>
      <c r="B128" s="194" t="s">
        <v>239</v>
      </c>
      <c r="C128" s="194" t="s">
        <v>240</v>
      </c>
      <c r="D128" s="195" t="s">
        <v>355</v>
      </c>
      <c r="E128" s="196" t="s">
        <v>356</v>
      </c>
      <c r="F128" s="197">
        <v>143.64</v>
      </c>
      <c r="G128" s="197">
        <v>143.64</v>
      </c>
      <c r="H128" s="197"/>
      <c r="I128" s="198"/>
    </row>
    <row r="129" ht="19.9" customHeight="1" spans="2:9">
      <c r="B129" s="194" t="s">
        <v>22</v>
      </c>
      <c r="C129" s="194" t="s">
        <v>22</v>
      </c>
      <c r="D129" s="195" t="s">
        <v>72</v>
      </c>
      <c r="E129" s="196" t="s">
        <v>73</v>
      </c>
      <c r="F129" s="197">
        <v>334.98</v>
      </c>
      <c r="G129" s="197">
        <v>304.93</v>
      </c>
      <c r="H129" s="197">
        <v>30.05</v>
      </c>
      <c r="I129" s="198"/>
    </row>
    <row r="130" ht="19.9" customHeight="1" spans="1:9">
      <c r="A130" s="165"/>
      <c r="B130" s="194" t="s">
        <v>22</v>
      </c>
      <c r="C130" s="194" t="s">
        <v>22</v>
      </c>
      <c r="D130" s="195" t="s">
        <v>322</v>
      </c>
      <c r="E130" s="196" t="s">
        <v>323</v>
      </c>
      <c r="F130" s="197">
        <v>276.29</v>
      </c>
      <c r="G130" s="197">
        <v>276.29</v>
      </c>
      <c r="H130" s="197"/>
      <c r="I130" s="198"/>
    </row>
    <row r="131" ht="19.9" customHeight="1" spans="1:9">
      <c r="A131" s="165"/>
      <c r="B131" s="194" t="s">
        <v>217</v>
      </c>
      <c r="C131" s="194" t="s">
        <v>344</v>
      </c>
      <c r="D131" s="195" t="s">
        <v>345</v>
      </c>
      <c r="E131" s="196" t="s">
        <v>346</v>
      </c>
      <c r="F131" s="197">
        <v>31.3</v>
      </c>
      <c r="G131" s="197">
        <v>31.3</v>
      </c>
      <c r="H131" s="197"/>
      <c r="I131" s="198"/>
    </row>
    <row r="132" ht="19.9" customHeight="1" spans="2:9">
      <c r="B132" s="194" t="s">
        <v>217</v>
      </c>
      <c r="C132" s="194" t="s">
        <v>232</v>
      </c>
      <c r="D132" s="195" t="s">
        <v>324</v>
      </c>
      <c r="E132" s="196" t="s">
        <v>325</v>
      </c>
      <c r="F132" s="197">
        <v>83.16</v>
      </c>
      <c r="G132" s="197">
        <v>83.16</v>
      </c>
      <c r="H132" s="197"/>
      <c r="I132" s="198"/>
    </row>
    <row r="133" ht="19.9" customHeight="1" spans="1:9">
      <c r="A133" s="165"/>
      <c r="B133" s="194" t="s">
        <v>217</v>
      </c>
      <c r="C133" s="194" t="s">
        <v>232</v>
      </c>
      <c r="D133" s="195" t="s">
        <v>327</v>
      </c>
      <c r="E133" s="196" t="s">
        <v>328</v>
      </c>
      <c r="F133" s="197">
        <v>0.97</v>
      </c>
      <c r="G133" s="197">
        <v>0.97</v>
      </c>
      <c r="H133" s="197"/>
      <c r="I133" s="198"/>
    </row>
    <row r="134" ht="19.9" customHeight="1" spans="1:9">
      <c r="A134" s="165"/>
      <c r="B134" s="194" t="s">
        <v>217</v>
      </c>
      <c r="C134" s="194" t="s">
        <v>232</v>
      </c>
      <c r="D134" s="195" t="s">
        <v>326</v>
      </c>
      <c r="E134" s="196" t="s">
        <v>231</v>
      </c>
      <c r="F134" s="197">
        <v>82.18</v>
      </c>
      <c r="G134" s="197">
        <v>82.18</v>
      </c>
      <c r="H134" s="197"/>
      <c r="I134" s="198"/>
    </row>
    <row r="135" ht="19.9" customHeight="1" spans="2:9">
      <c r="B135" s="194" t="s">
        <v>217</v>
      </c>
      <c r="C135" s="194" t="s">
        <v>319</v>
      </c>
      <c r="D135" s="195" t="s">
        <v>367</v>
      </c>
      <c r="E135" s="196" t="s">
        <v>368</v>
      </c>
      <c r="F135" s="197">
        <v>52.85</v>
      </c>
      <c r="G135" s="197">
        <v>52.85</v>
      </c>
      <c r="H135" s="197"/>
      <c r="I135" s="198"/>
    </row>
    <row r="136" ht="19.9" customHeight="1" spans="2:9">
      <c r="B136" s="194" t="s">
        <v>217</v>
      </c>
      <c r="C136" s="194" t="s">
        <v>218</v>
      </c>
      <c r="D136" s="195" t="s">
        <v>336</v>
      </c>
      <c r="E136" s="196" t="s">
        <v>337</v>
      </c>
      <c r="F136" s="197">
        <v>59.31</v>
      </c>
      <c r="G136" s="197">
        <v>59.31</v>
      </c>
      <c r="H136" s="197"/>
      <c r="I136" s="198"/>
    </row>
    <row r="137" ht="19.9" customHeight="1" spans="1:9">
      <c r="A137" s="165"/>
      <c r="B137" s="194" t="s">
        <v>217</v>
      </c>
      <c r="C137" s="194" t="s">
        <v>218</v>
      </c>
      <c r="D137" s="195" t="s">
        <v>340</v>
      </c>
      <c r="E137" s="196" t="s">
        <v>341</v>
      </c>
      <c r="F137" s="197">
        <v>0.46</v>
      </c>
      <c r="G137" s="197">
        <v>0.46</v>
      </c>
      <c r="H137" s="197"/>
      <c r="I137" s="198"/>
    </row>
    <row r="138" ht="19.9" customHeight="1" spans="1:9">
      <c r="A138" s="165"/>
      <c r="B138" s="194" t="s">
        <v>217</v>
      </c>
      <c r="C138" s="194" t="s">
        <v>218</v>
      </c>
      <c r="D138" s="195" t="s">
        <v>338</v>
      </c>
      <c r="E138" s="196" t="s">
        <v>339</v>
      </c>
      <c r="F138" s="197">
        <v>58.86</v>
      </c>
      <c r="G138" s="197">
        <v>58.86</v>
      </c>
      <c r="H138" s="197"/>
      <c r="I138" s="198"/>
    </row>
    <row r="139" ht="19.9" customHeight="1" spans="2:9">
      <c r="B139" s="194" t="s">
        <v>217</v>
      </c>
      <c r="C139" s="194" t="s">
        <v>226</v>
      </c>
      <c r="D139" s="195" t="s">
        <v>329</v>
      </c>
      <c r="E139" s="196" t="s">
        <v>330</v>
      </c>
      <c r="F139" s="197">
        <v>0.77</v>
      </c>
      <c r="G139" s="197">
        <v>0.77</v>
      </c>
      <c r="H139" s="197"/>
      <c r="I139" s="198"/>
    </row>
    <row r="140" ht="19.9" customHeight="1" spans="1:9">
      <c r="A140" s="165"/>
      <c r="B140" s="194" t="s">
        <v>217</v>
      </c>
      <c r="C140" s="194" t="s">
        <v>226</v>
      </c>
      <c r="D140" s="195" t="s">
        <v>369</v>
      </c>
      <c r="E140" s="196" t="s">
        <v>370</v>
      </c>
      <c r="F140" s="197">
        <v>0.09</v>
      </c>
      <c r="G140" s="197">
        <v>0.09</v>
      </c>
      <c r="H140" s="197"/>
      <c r="I140" s="198"/>
    </row>
    <row r="141" ht="19.9" customHeight="1" spans="1:9">
      <c r="A141" s="165"/>
      <c r="B141" s="194" t="s">
        <v>217</v>
      </c>
      <c r="C141" s="194" t="s">
        <v>226</v>
      </c>
      <c r="D141" s="195" t="s">
        <v>331</v>
      </c>
      <c r="E141" s="196" t="s">
        <v>332</v>
      </c>
      <c r="F141" s="197">
        <v>0.68</v>
      </c>
      <c r="G141" s="197">
        <v>0.68</v>
      </c>
      <c r="H141" s="197"/>
      <c r="I141" s="198"/>
    </row>
    <row r="142" ht="19.9" customHeight="1" spans="2:9">
      <c r="B142" s="194" t="s">
        <v>217</v>
      </c>
      <c r="C142" s="194" t="s">
        <v>333</v>
      </c>
      <c r="D142" s="195" t="s">
        <v>334</v>
      </c>
      <c r="E142" s="196" t="s">
        <v>335</v>
      </c>
      <c r="F142" s="197">
        <v>10.94</v>
      </c>
      <c r="G142" s="197">
        <v>10.94</v>
      </c>
      <c r="H142" s="197"/>
      <c r="I142" s="198"/>
    </row>
    <row r="143" ht="19.9" customHeight="1" spans="2:9">
      <c r="B143" s="194" t="s">
        <v>217</v>
      </c>
      <c r="C143" s="194" t="s">
        <v>301</v>
      </c>
      <c r="D143" s="195" t="s">
        <v>347</v>
      </c>
      <c r="E143" s="196" t="s">
        <v>348</v>
      </c>
      <c r="F143" s="197">
        <v>9.9</v>
      </c>
      <c r="G143" s="197">
        <v>9.9</v>
      </c>
      <c r="H143" s="197"/>
      <c r="I143" s="198"/>
    </row>
    <row r="144" ht="19.9" customHeight="1" spans="2:9">
      <c r="B144" s="194" t="s">
        <v>217</v>
      </c>
      <c r="C144" s="194" t="s">
        <v>282</v>
      </c>
      <c r="D144" s="195" t="s">
        <v>349</v>
      </c>
      <c r="E144" s="196" t="s">
        <v>350</v>
      </c>
      <c r="F144" s="197">
        <v>28.05</v>
      </c>
      <c r="G144" s="197">
        <v>28.05</v>
      </c>
      <c r="H144" s="197"/>
      <c r="I144" s="198"/>
    </row>
    <row r="145" ht="19.9" customHeight="1" spans="2:9">
      <c r="B145" s="194" t="s">
        <v>22</v>
      </c>
      <c r="C145" s="194" t="s">
        <v>22</v>
      </c>
      <c r="D145" s="195" t="s">
        <v>351</v>
      </c>
      <c r="E145" s="196" t="s">
        <v>352</v>
      </c>
      <c r="F145" s="197">
        <v>28.64</v>
      </c>
      <c r="G145" s="197">
        <v>28.64</v>
      </c>
      <c r="H145" s="197"/>
      <c r="I145" s="198"/>
    </row>
    <row r="146" ht="19.9" customHeight="1" spans="1:9">
      <c r="A146" s="165"/>
      <c r="B146" s="194" t="s">
        <v>239</v>
      </c>
      <c r="C146" s="194" t="s">
        <v>240</v>
      </c>
      <c r="D146" s="195" t="s">
        <v>353</v>
      </c>
      <c r="E146" s="196" t="s">
        <v>354</v>
      </c>
      <c r="F146" s="197">
        <v>28.64</v>
      </c>
      <c r="G146" s="197">
        <v>28.64</v>
      </c>
      <c r="H146" s="197"/>
      <c r="I146" s="198"/>
    </row>
    <row r="147" ht="19.9" customHeight="1" spans="1:9">
      <c r="A147" s="165"/>
      <c r="B147" s="194" t="s">
        <v>239</v>
      </c>
      <c r="C147" s="194" t="s">
        <v>240</v>
      </c>
      <c r="D147" s="195" t="s">
        <v>375</v>
      </c>
      <c r="E147" s="196" t="s">
        <v>376</v>
      </c>
      <c r="F147" s="197">
        <v>0.92</v>
      </c>
      <c r="G147" s="197">
        <v>0.92</v>
      </c>
      <c r="H147" s="197"/>
      <c r="I147" s="198"/>
    </row>
    <row r="148" ht="19.9" customHeight="1" spans="1:9">
      <c r="A148" s="165"/>
      <c r="B148" s="194" t="s">
        <v>239</v>
      </c>
      <c r="C148" s="194" t="s">
        <v>240</v>
      </c>
      <c r="D148" s="195" t="s">
        <v>355</v>
      </c>
      <c r="E148" s="196" t="s">
        <v>356</v>
      </c>
      <c r="F148" s="197">
        <v>27.72</v>
      </c>
      <c r="G148" s="197">
        <v>27.72</v>
      </c>
      <c r="H148" s="197"/>
      <c r="I148" s="198"/>
    </row>
    <row r="149" ht="19.9" customHeight="1" spans="2:9">
      <c r="B149" s="194" t="s">
        <v>22</v>
      </c>
      <c r="C149" s="194" t="s">
        <v>22</v>
      </c>
      <c r="D149" s="195" t="s">
        <v>272</v>
      </c>
      <c r="E149" s="196" t="s">
        <v>273</v>
      </c>
      <c r="F149" s="197">
        <v>30.05</v>
      </c>
      <c r="G149" s="197"/>
      <c r="H149" s="197">
        <v>30.05</v>
      </c>
      <c r="I149" s="198"/>
    </row>
    <row r="150" ht="19.9" customHeight="1" spans="1:9">
      <c r="A150" s="165"/>
      <c r="B150" s="194" t="s">
        <v>193</v>
      </c>
      <c r="C150" s="194" t="s">
        <v>218</v>
      </c>
      <c r="D150" s="195" t="s">
        <v>363</v>
      </c>
      <c r="E150" s="196" t="s">
        <v>364</v>
      </c>
      <c r="F150" s="197">
        <v>1</v>
      </c>
      <c r="G150" s="197"/>
      <c r="H150" s="197">
        <v>1</v>
      </c>
      <c r="I150" s="198"/>
    </row>
    <row r="151" ht="19.9" customHeight="1" spans="2:9">
      <c r="B151" s="194" t="s">
        <v>193</v>
      </c>
      <c r="C151" s="194" t="s">
        <v>307</v>
      </c>
      <c r="D151" s="195" t="s">
        <v>308</v>
      </c>
      <c r="E151" s="196" t="s">
        <v>309</v>
      </c>
      <c r="F151" s="197">
        <v>0.49</v>
      </c>
      <c r="G151" s="197"/>
      <c r="H151" s="197">
        <v>0.49</v>
      </c>
      <c r="I151" s="198"/>
    </row>
    <row r="152" ht="19.9" customHeight="1" spans="2:9">
      <c r="B152" s="194" t="s">
        <v>193</v>
      </c>
      <c r="C152" s="194" t="s">
        <v>310</v>
      </c>
      <c r="D152" s="195" t="s">
        <v>311</v>
      </c>
      <c r="E152" s="196" t="s">
        <v>312</v>
      </c>
      <c r="F152" s="197">
        <v>2.52</v>
      </c>
      <c r="G152" s="197"/>
      <c r="H152" s="197">
        <v>2.52</v>
      </c>
      <c r="I152" s="198"/>
    </row>
    <row r="153" ht="19.9" customHeight="1" spans="2:9">
      <c r="B153" s="194" t="s">
        <v>193</v>
      </c>
      <c r="C153" s="194" t="s">
        <v>194</v>
      </c>
      <c r="D153" s="195" t="s">
        <v>291</v>
      </c>
      <c r="E153" s="196" t="s">
        <v>292</v>
      </c>
      <c r="F153" s="197">
        <v>4.29</v>
      </c>
      <c r="G153" s="197"/>
      <c r="H153" s="197">
        <v>4.29</v>
      </c>
      <c r="I153" s="198"/>
    </row>
    <row r="154" ht="19.9" customHeight="1" spans="1:9">
      <c r="A154" s="165"/>
      <c r="B154" s="194" t="s">
        <v>193</v>
      </c>
      <c r="C154" s="194" t="s">
        <v>194</v>
      </c>
      <c r="D154" s="195" t="s">
        <v>295</v>
      </c>
      <c r="E154" s="196" t="s">
        <v>296</v>
      </c>
      <c r="F154" s="197">
        <v>3.85</v>
      </c>
      <c r="G154" s="197"/>
      <c r="H154" s="197">
        <v>3.85</v>
      </c>
      <c r="I154" s="198"/>
    </row>
    <row r="155" ht="19.9" customHeight="1" spans="1:9">
      <c r="A155" s="165"/>
      <c r="B155" s="194" t="s">
        <v>193</v>
      </c>
      <c r="C155" s="194" t="s">
        <v>194</v>
      </c>
      <c r="D155" s="195" t="s">
        <v>293</v>
      </c>
      <c r="E155" s="196" t="s">
        <v>294</v>
      </c>
      <c r="F155" s="197">
        <v>0.44</v>
      </c>
      <c r="G155" s="197"/>
      <c r="H155" s="197">
        <v>0.44</v>
      </c>
      <c r="I155" s="198"/>
    </row>
    <row r="156" ht="19.9" customHeight="1" spans="2:9">
      <c r="B156" s="194" t="s">
        <v>193</v>
      </c>
      <c r="C156" s="194" t="s">
        <v>240</v>
      </c>
      <c r="D156" s="195" t="s">
        <v>365</v>
      </c>
      <c r="E156" s="196" t="s">
        <v>366</v>
      </c>
      <c r="F156" s="197">
        <v>1</v>
      </c>
      <c r="G156" s="197"/>
      <c r="H156" s="197">
        <v>1</v>
      </c>
      <c r="I156" s="198"/>
    </row>
    <row r="157" ht="19.9" customHeight="1" spans="2:9">
      <c r="B157" s="194" t="s">
        <v>193</v>
      </c>
      <c r="C157" s="194" t="s">
        <v>301</v>
      </c>
      <c r="D157" s="195" t="s">
        <v>302</v>
      </c>
      <c r="E157" s="196" t="s">
        <v>303</v>
      </c>
      <c r="F157" s="197">
        <v>1</v>
      </c>
      <c r="G157" s="197"/>
      <c r="H157" s="197">
        <v>1</v>
      </c>
      <c r="I157" s="198"/>
    </row>
    <row r="158" ht="19.9" customHeight="1" spans="2:9">
      <c r="B158" s="194" t="s">
        <v>193</v>
      </c>
      <c r="C158" s="194" t="s">
        <v>232</v>
      </c>
      <c r="D158" s="195" t="s">
        <v>274</v>
      </c>
      <c r="E158" s="196" t="s">
        <v>275</v>
      </c>
      <c r="F158" s="197">
        <v>9.46</v>
      </c>
      <c r="G158" s="197"/>
      <c r="H158" s="197">
        <v>9.46</v>
      </c>
      <c r="I158" s="198"/>
    </row>
    <row r="159" ht="19.9" customHeight="1" spans="2:9">
      <c r="B159" s="194" t="s">
        <v>193</v>
      </c>
      <c r="C159" s="194" t="s">
        <v>319</v>
      </c>
      <c r="D159" s="195" t="s">
        <v>320</v>
      </c>
      <c r="E159" s="196" t="s">
        <v>321</v>
      </c>
      <c r="F159" s="197">
        <v>0.1</v>
      </c>
      <c r="G159" s="197"/>
      <c r="H159" s="197">
        <v>0.1</v>
      </c>
      <c r="I159" s="198"/>
    </row>
    <row r="160" ht="19.9" customHeight="1" spans="2:9">
      <c r="B160" s="194" t="s">
        <v>193</v>
      </c>
      <c r="C160" s="194" t="s">
        <v>316</v>
      </c>
      <c r="D160" s="195" t="s">
        <v>317</v>
      </c>
      <c r="E160" s="196" t="s">
        <v>318</v>
      </c>
      <c r="F160" s="197">
        <v>0.1</v>
      </c>
      <c r="G160" s="197"/>
      <c r="H160" s="197">
        <v>0.1</v>
      </c>
      <c r="I160" s="198"/>
    </row>
    <row r="161" ht="19.9" customHeight="1" spans="2:9">
      <c r="B161" s="194" t="s">
        <v>193</v>
      </c>
      <c r="C161" s="194" t="s">
        <v>357</v>
      </c>
      <c r="D161" s="195" t="s">
        <v>358</v>
      </c>
      <c r="E161" s="196" t="s">
        <v>359</v>
      </c>
      <c r="F161" s="197">
        <v>0.5</v>
      </c>
      <c r="G161" s="197"/>
      <c r="H161" s="197">
        <v>0.5</v>
      </c>
      <c r="I161" s="198"/>
    </row>
    <row r="162" ht="19.9" customHeight="1" spans="2:9">
      <c r="B162" s="194" t="s">
        <v>193</v>
      </c>
      <c r="C162" s="194" t="s">
        <v>360</v>
      </c>
      <c r="D162" s="195" t="s">
        <v>361</v>
      </c>
      <c r="E162" s="196" t="s">
        <v>362</v>
      </c>
      <c r="F162" s="197">
        <v>1</v>
      </c>
      <c r="G162" s="197"/>
      <c r="H162" s="197">
        <v>1</v>
      </c>
      <c r="I162" s="198"/>
    </row>
    <row r="163" ht="19.9" customHeight="1" spans="2:9">
      <c r="B163" s="194" t="s">
        <v>193</v>
      </c>
      <c r="C163" s="194" t="s">
        <v>285</v>
      </c>
      <c r="D163" s="195" t="s">
        <v>286</v>
      </c>
      <c r="E163" s="196" t="s">
        <v>287</v>
      </c>
      <c r="F163" s="197">
        <v>2</v>
      </c>
      <c r="G163" s="197"/>
      <c r="H163" s="197">
        <v>2</v>
      </c>
      <c r="I163" s="198"/>
    </row>
    <row r="164" ht="19.9" customHeight="1" spans="2:9">
      <c r="B164" s="194" t="s">
        <v>193</v>
      </c>
      <c r="C164" s="194" t="s">
        <v>298</v>
      </c>
      <c r="D164" s="195" t="s">
        <v>299</v>
      </c>
      <c r="E164" s="196" t="s">
        <v>300</v>
      </c>
      <c r="F164" s="197">
        <v>4.95</v>
      </c>
      <c r="G164" s="197"/>
      <c r="H164" s="197">
        <v>4.95</v>
      </c>
      <c r="I164" s="198"/>
    </row>
    <row r="165" ht="19.9" customHeight="1" spans="2:9">
      <c r="B165" s="194" t="s">
        <v>193</v>
      </c>
      <c r="C165" s="194" t="s">
        <v>313</v>
      </c>
      <c r="D165" s="195" t="s">
        <v>314</v>
      </c>
      <c r="E165" s="196" t="s">
        <v>315</v>
      </c>
      <c r="F165" s="197">
        <v>1.64</v>
      </c>
      <c r="G165" s="197"/>
      <c r="H165" s="197">
        <v>1.64</v>
      </c>
      <c r="I165" s="198"/>
    </row>
    <row r="166" ht="19.9" customHeight="1" spans="2:9">
      <c r="B166" s="194" t="s">
        <v>22</v>
      </c>
      <c r="C166" s="194" t="s">
        <v>22</v>
      </c>
      <c r="D166" s="195" t="s">
        <v>76</v>
      </c>
      <c r="E166" s="196" t="s">
        <v>77</v>
      </c>
      <c r="F166" s="197">
        <v>527.68</v>
      </c>
      <c r="G166" s="197">
        <v>480.74</v>
      </c>
      <c r="H166" s="197">
        <v>46.95</v>
      </c>
      <c r="I166" s="198"/>
    </row>
    <row r="167" ht="19.9" customHeight="1" spans="1:9">
      <c r="A167" s="165"/>
      <c r="B167" s="194" t="s">
        <v>22</v>
      </c>
      <c r="C167" s="194" t="s">
        <v>22</v>
      </c>
      <c r="D167" s="195" t="s">
        <v>272</v>
      </c>
      <c r="E167" s="196" t="s">
        <v>273</v>
      </c>
      <c r="F167" s="197">
        <v>46.95</v>
      </c>
      <c r="G167" s="197"/>
      <c r="H167" s="197">
        <v>46.95</v>
      </c>
      <c r="I167" s="198"/>
    </row>
    <row r="168" ht="19.9" customHeight="1" spans="1:9">
      <c r="A168" s="165"/>
      <c r="B168" s="194" t="s">
        <v>193</v>
      </c>
      <c r="C168" s="194" t="s">
        <v>232</v>
      </c>
      <c r="D168" s="195" t="s">
        <v>274</v>
      </c>
      <c r="E168" s="196" t="s">
        <v>275</v>
      </c>
      <c r="F168" s="197">
        <v>5</v>
      </c>
      <c r="G168" s="197"/>
      <c r="H168" s="197">
        <v>5</v>
      </c>
      <c r="I168" s="198"/>
    </row>
    <row r="169" ht="19.9" customHeight="1" spans="2:9">
      <c r="B169" s="194" t="s">
        <v>193</v>
      </c>
      <c r="C169" s="194" t="s">
        <v>360</v>
      </c>
      <c r="D169" s="195" t="s">
        <v>361</v>
      </c>
      <c r="E169" s="196" t="s">
        <v>362</v>
      </c>
      <c r="F169" s="197">
        <v>1.5</v>
      </c>
      <c r="G169" s="197"/>
      <c r="H169" s="197">
        <v>1.5</v>
      </c>
      <c r="I169" s="198"/>
    </row>
    <row r="170" ht="19.9" customHeight="1" spans="2:9">
      <c r="B170" s="194" t="s">
        <v>193</v>
      </c>
      <c r="C170" s="194" t="s">
        <v>194</v>
      </c>
      <c r="D170" s="195" t="s">
        <v>291</v>
      </c>
      <c r="E170" s="196" t="s">
        <v>292</v>
      </c>
      <c r="F170" s="197">
        <v>10.66</v>
      </c>
      <c r="G170" s="197"/>
      <c r="H170" s="197">
        <v>10.66</v>
      </c>
      <c r="I170" s="198"/>
    </row>
    <row r="171" ht="19.9" customHeight="1" spans="1:9">
      <c r="A171" s="165"/>
      <c r="B171" s="194" t="s">
        <v>193</v>
      </c>
      <c r="C171" s="194" t="s">
        <v>194</v>
      </c>
      <c r="D171" s="195" t="s">
        <v>297</v>
      </c>
      <c r="E171" s="196" t="s">
        <v>192</v>
      </c>
      <c r="F171" s="197">
        <v>2.3</v>
      </c>
      <c r="G171" s="197"/>
      <c r="H171" s="197">
        <v>2.3</v>
      </c>
      <c r="I171" s="198"/>
    </row>
    <row r="172" ht="19.9" customHeight="1" spans="1:9">
      <c r="A172" s="165"/>
      <c r="B172" s="194" t="s">
        <v>193</v>
      </c>
      <c r="C172" s="194" t="s">
        <v>194</v>
      </c>
      <c r="D172" s="195" t="s">
        <v>295</v>
      </c>
      <c r="E172" s="196" t="s">
        <v>296</v>
      </c>
      <c r="F172" s="197">
        <v>7.34</v>
      </c>
      <c r="G172" s="197"/>
      <c r="H172" s="197">
        <v>7.34</v>
      </c>
      <c r="I172" s="198"/>
    </row>
    <row r="173" ht="19.9" customHeight="1" spans="1:9">
      <c r="A173" s="165"/>
      <c r="B173" s="194" t="s">
        <v>193</v>
      </c>
      <c r="C173" s="194" t="s">
        <v>194</v>
      </c>
      <c r="D173" s="195" t="s">
        <v>293</v>
      </c>
      <c r="E173" s="196" t="s">
        <v>294</v>
      </c>
      <c r="F173" s="197">
        <v>1.02</v>
      </c>
      <c r="G173" s="197"/>
      <c r="H173" s="197">
        <v>1.02</v>
      </c>
      <c r="I173" s="198"/>
    </row>
    <row r="174" ht="19.9" customHeight="1" spans="2:9">
      <c r="B174" s="194" t="s">
        <v>193</v>
      </c>
      <c r="C174" s="194" t="s">
        <v>301</v>
      </c>
      <c r="D174" s="195" t="s">
        <v>302</v>
      </c>
      <c r="E174" s="196" t="s">
        <v>303</v>
      </c>
      <c r="F174" s="197">
        <v>4</v>
      </c>
      <c r="G174" s="197"/>
      <c r="H174" s="197">
        <v>4</v>
      </c>
      <c r="I174" s="198"/>
    </row>
    <row r="175" ht="19.9" customHeight="1" spans="2:9">
      <c r="B175" s="194" t="s">
        <v>193</v>
      </c>
      <c r="C175" s="194" t="s">
        <v>307</v>
      </c>
      <c r="D175" s="195" t="s">
        <v>308</v>
      </c>
      <c r="E175" s="196" t="s">
        <v>309</v>
      </c>
      <c r="F175" s="197">
        <v>0.12</v>
      </c>
      <c r="G175" s="197"/>
      <c r="H175" s="197">
        <v>0.12</v>
      </c>
      <c r="I175" s="198"/>
    </row>
    <row r="176" ht="19.9" customHeight="1" spans="2:9">
      <c r="B176" s="194" t="s">
        <v>193</v>
      </c>
      <c r="C176" s="194" t="s">
        <v>319</v>
      </c>
      <c r="D176" s="195" t="s">
        <v>320</v>
      </c>
      <c r="E176" s="196" t="s">
        <v>321</v>
      </c>
      <c r="F176" s="197">
        <v>2</v>
      </c>
      <c r="G176" s="197"/>
      <c r="H176" s="197">
        <v>2</v>
      </c>
      <c r="I176" s="198"/>
    </row>
    <row r="177" ht="19.9" customHeight="1" spans="2:9">
      <c r="B177" s="194" t="s">
        <v>193</v>
      </c>
      <c r="C177" s="194" t="s">
        <v>357</v>
      </c>
      <c r="D177" s="195" t="s">
        <v>358</v>
      </c>
      <c r="E177" s="196" t="s">
        <v>359</v>
      </c>
      <c r="F177" s="197">
        <v>2</v>
      </c>
      <c r="G177" s="197"/>
      <c r="H177" s="197">
        <v>2</v>
      </c>
      <c r="I177" s="198"/>
    </row>
    <row r="178" ht="19.9" customHeight="1" spans="2:9">
      <c r="B178" s="194" t="s">
        <v>193</v>
      </c>
      <c r="C178" s="194" t="s">
        <v>310</v>
      </c>
      <c r="D178" s="195" t="s">
        <v>311</v>
      </c>
      <c r="E178" s="196" t="s">
        <v>312</v>
      </c>
      <c r="F178" s="197">
        <v>3.73</v>
      </c>
      <c r="G178" s="197"/>
      <c r="H178" s="197">
        <v>3.73</v>
      </c>
      <c r="I178" s="198"/>
    </row>
    <row r="179" ht="19.9" customHeight="1" spans="2:9">
      <c r="B179" s="194" t="s">
        <v>193</v>
      </c>
      <c r="C179" s="194" t="s">
        <v>240</v>
      </c>
      <c r="D179" s="195" t="s">
        <v>365</v>
      </c>
      <c r="E179" s="196" t="s">
        <v>366</v>
      </c>
      <c r="F179" s="197">
        <v>0.15</v>
      </c>
      <c r="G179" s="197"/>
      <c r="H179" s="197">
        <v>0.15</v>
      </c>
      <c r="I179" s="198"/>
    </row>
    <row r="180" ht="19.9" customHeight="1" spans="2:9">
      <c r="B180" s="194" t="s">
        <v>193</v>
      </c>
      <c r="C180" s="194" t="s">
        <v>282</v>
      </c>
      <c r="D180" s="195" t="s">
        <v>283</v>
      </c>
      <c r="E180" s="196" t="s">
        <v>284</v>
      </c>
      <c r="F180" s="197">
        <v>1</v>
      </c>
      <c r="G180" s="197"/>
      <c r="H180" s="197">
        <v>1</v>
      </c>
      <c r="I180" s="198"/>
    </row>
    <row r="181" ht="19.9" customHeight="1" spans="2:9">
      <c r="B181" s="194" t="s">
        <v>193</v>
      </c>
      <c r="C181" s="194" t="s">
        <v>316</v>
      </c>
      <c r="D181" s="195" t="s">
        <v>317</v>
      </c>
      <c r="E181" s="196" t="s">
        <v>318</v>
      </c>
      <c r="F181" s="197">
        <v>0.07</v>
      </c>
      <c r="G181" s="197"/>
      <c r="H181" s="197">
        <v>0.07</v>
      </c>
      <c r="I181" s="198"/>
    </row>
    <row r="182" ht="19.9" customHeight="1" spans="2:9">
      <c r="B182" s="194" t="s">
        <v>193</v>
      </c>
      <c r="C182" s="194" t="s">
        <v>279</v>
      </c>
      <c r="D182" s="195" t="s">
        <v>280</v>
      </c>
      <c r="E182" s="196" t="s">
        <v>281</v>
      </c>
      <c r="F182" s="197">
        <v>3</v>
      </c>
      <c r="G182" s="197"/>
      <c r="H182" s="197">
        <v>3</v>
      </c>
      <c r="I182" s="198"/>
    </row>
    <row r="183" ht="19.9" customHeight="1" spans="2:9">
      <c r="B183" s="194" t="s">
        <v>193</v>
      </c>
      <c r="C183" s="194" t="s">
        <v>313</v>
      </c>
      <c r="D183" s="195" t="s">
        <v>314</v>
      </c>
      <c r="E183" s="196" t="s">
        <v>315</v>
      </c>
      <c r="F183" s="197">
        <v>2.45</v>
      </c>
      <c r="G183" s="197"/>
      <c r="H183" s="197">
        <v>2.45</v>
      </c>
      <c r="I183" s="198"/>
    </row>
    <row r="184" ht="19.9" customHeight="1" spans="2:9">
      <c r="B184" s="194" t="s">
        <v>193</v>
      </c>
      <c r="C184" s="194" t="s">
        <v>288</v>
      </c>
      <c r="D184" s="195" t="s">
        <v>289</v>
      </c>
      <c r="E184" s="196" t="s">
        <v>290</v>
      </c>
      <c r="F184" s="197">
        <v>5</v>
      </c>
      <c r="G184" s="197"/>
      <c r="H184" s="197">
        <v>5</v>
      </c>
      <c r="I184" s="198"/>
    </row>
    <row r="185" ht="19.9" customHeight="1" spans="2:9">
      <c r="B185" s="194" t="s">
        <v>193</v>
      </c>
      <c r="C185" s="194" t="s">
        <v>377</v>
      </c>
      <c r="D185" s="195" t="s">
        <v>378</v>
      </c>
      <c r="E185" s="196" t="s">
        <v>379</v>
      </c>
      <c r="F185" s="197">
        <v>1</v>
      </c>
      <c r="G185" s="197"/>
      <c r="H185" s="197">
        <v>1</v>
      </c>
      <c r="I185" s="198"/>
    </row>
    <row r="186" ht="19.9" customHeight="1" spans="2:9">
      <c r="B186" s="194" t="s">
        <v>193</v>
      </c>
      <c r="C186" s="194" t="s">
        <v>304</v>
      </c>
      <c r="D186" s="195" t="s">
        <v>305</v>
      </c>
      <c r="E186" s="196" t="s">
        <v>306</v>
      </c>
      <c r="F186" s="197">
        <v>3</v>
      </c>
      <c r="G186" s="197"/>
      <c r="H186" s="197">
        <v>3</v>
      </c>
      <c r="I186" s="198"/>
    </row>
    <row r="187" ht="19.9" customHeight="1" spans="2:9">
      <c r="B187" s="194" t="s">
        <v>193</v>
      </c>
      <c r="C187" s="194" t="s">
        <v>285</v>
      </c>
      <c r="D187" s="195" t="s">
        <v>286</v>
      </c>
      <c r="E187" s="196" t="s">
        <v>287</v>
      </c>
      <c r="F187" s="197">
        <v>2</v>
      </c>
      <c r="G187" s="197"/>
      <c r="H187" s="197">
        <v>2</v>
      </c>
      <c r="I187" s="198"/>
    </row>
    <row r="188" ht="19.9" customHeight="1" spans="2:9">
      <c r="B188" s="194" t="s">
        <v>193</v>
      </c>
      <c r="C188" s="194" t="s">
        <v>380</v>
      </c>
      <c r="D188" s="195" t="s">
        <v>381</v>
      </c>
      <c r="E188" s="196" t="s">
        <v>382</v>
      </c>
      <c r="F188" s="197">
        <v>0.26</v>
      </c>
      <c r="G188" s="197"/>
      <c r="H188" s="197">
        <v>0.26</v>
      </c>
      <c r="I188" s="198"/>
    </row>
    <row r="189" ht="19.9" customHeight="1" spans="2:9">
      <c r="B189" s="194" t="s">
        <v>22</v>
      </c>
      <c r="C189" s="194" t="s">
        <v>22</v>
      </c>
      <c r="D189" s="195" t="s">
        <v>322</v>
      </c>
      <c r="E189" s="196" t="s">
        <v>323</v>
      </c>
      <c r="F189" s="197">
        <v>415.22</v>
      </c>
      <c r="G189" s="197">
        <v>415.22</v>
      </c>
      <c r="H189" s="197"/>
      <c r="I189" s="198"/>
    </row>
    <row r="190" ht="19.9" customHeight="1" spans="1:9">
      <c r="A190" s="165"/>
      <c r="B190" s="194" t="s">
        <v>217</v>
      </c>
      <c r="C190" s="194" t="s">
        <v>333</v>
      </c>
      <c r="D190" s="195" t="s">
        <v>334</v>
      </c>
      <c r="E190" s="196" t="s">
        <v>335</v>
      </c>
      <c r="F190" s="197">
        <v>16.36</v>
      </c>
      <c r="G190" s="197">
        <v>16.36</v>
      </c>
      <c r="H190" s="197"/>
      <c r="I190" s="198"/>
    </row>
    <row r="191" ht="19.9" customHeight="1" spans="2:9">
      <c r="B191" s="194" t="s">
        <v>217</v>
      </c>
      <c r="C191" s="194" t="s">
        <v>218</v>
      </c>
      <c r="D191" s="195" t="s">
        <v>336</v>
      </c>
      <c r="E191" s="196" t="s">
        <v>337</v>
      </c>
      <c r="F191" s="197">
        <v>90.71</v>
      </c>
      <c r="G191" s="197">
        <v>90.71</v>
      </c>
      <c r="H191" s="197"/>
      <c r="I191" s="198"/>
    </row>
    <row r="192" ht="19.9" customHeight="1" spans="1:9">
      <c r="A192" s="165"/>
      <c r="B192" s="194" t="s">
        <v>217</v>
      </c>
      <c r="C192" s="194" t="s">
        <v>218</v>
      </c>
      <c r="D192" s="195" t="s">
        <v>338</v>
      </c>
      <c r="E192" s="196" t="s">
        <v>339</v>
      </c>
      <c r="F192" s="197">
        <v>90.71</v>
      </c>
      <c r="G192" s="197">
        <v>90.71</v>
      </c>
      <c r="H192" s="197"/>
      <c r="I192" s="198"/>
    </row>
    <row r="193" ht="19.9" customHeight="1" spans="2:9">
      <c r="B193" s="194" t="s">
        <v>217</v>
      </c>
      <c r="C193" s="194" t="s">
        <v>301</v>
      </c>
      <c r="D193" s="195" t="s">
        <v>347</v>
      </c>
      <c r="E193" s="196" t="s">
        <v>348</v>
      </c>
      <c r="F193" s="197">
        <v>13.38</v>
      </c>
      <c r="G193" s="197">
        <v>13.38</v>
      </c>
      <c r="H193" s="197"/>
      <c r="I193" s="198"/>
    </row>
    <row r="194" ht="19.9" customHeight="1" spans="2:9">
      <c r="B194" s="194" t="s">
        <v>217</v>
      </c>
      <c r="C194" s="194" t="s">
        <v>319</v>
      </c>
      <c r="D194" s="195" t="s">
        <v>367</v>
      </c>
      <c r="E194" s="196" t="s">
        <v>368</v>
      </c>
      <c r="F194" s="197">
        <v>80.16</v>
      </c>
      <c r="G194" s="197">
        <v>80.16</v>
      </c>
      <c r="H194" s="197"/>
      <c r="I194" s="198"/>
    </row>
    <row r="195" ht="19.9" customHeight="1" spans="2:9">
      <c r="B195" s="194" t="s">
        <v>217</v>
      </c>
      <c r="C195" s="194" t="s">
        <v>282</v>
      </c>
      <c r="D195" s="195" t="s">
        <v>349</v>
      </c>
      <c r="E195" s="196" t="s">
        <v>350</v>
      </c>
      <c r="F195" s="197">
        <v>41.89</v>
      </c>
      <c r="G195" s="197">
        <v>41.89</v>
      </c>
      <c r="H195" s="197"/>
      <c r="I195" s="198"/>
    </row>
    <row r="196" ht="19.9" customHeight="1" spans="2:9">
      <c r="B196" s="194" t="s">
        <v>217</v>
      </c>
      <c r="C196" s="194" t="s">
        <v>226</v>
      </c>
      <c r="D196" s="195" t="s">
        <v>329</v>
      </c>
      <c r="E196" s="196" t="s">
        <v>330</v>
      </c>
      <c r="F196" s="197">
        <v>2.25</v>
      </c>
      <c r="G196" s="197">
        <v>2.25</v>
      </c>
      <c r="H196" s="197"/>
      <c r="I196" s="198"/>
    </row>
    <row r="197" ht="19.9" customHeight="1" spans="1:9">
      <c r="A197" s="165"/>
      <c r="B197" s="194" t="s">
        <v>217</v>
      </c>
      <c r="C197" s="194" t="s">
        <v>226</v>
      </c>
      <c r="D197" s="195" t="s">
        <v>331</v>
      </c>
      <c r="E197" s="196" t="s">
        <v>332</v>
      </c>
      <c r="F197" s="197">
        <v>1.02</v>
      </c>
      <c r="G197" s="197">
        <v>1.02</v>
      </c>
      <c r="H197" s="197"/>
      <c r="I197" s="198"/>
    </row>
    <row r="198" ht="19.9" customHeight="1" spans="1:9">
      <c r="A198" s="165"/>
      <c r="B198" s="194" t="s">
        <v>217</v>
      </c>
      <c r="C198" s="194" t="s">
        <v>226</v>
      </c>
      <c r="D198" s="195" t="s">
        <v>369</v>
      </c>
      <c r="E198" s="196" t="s">
        <v>370</v>
      </c>
      <c r="F198" s="197">
        <v>1.23</v>
      </c>
      <c r="G198" s="197">
        <v>1.23</v>
      </c>
      <c r="H198" s="197"/>
      <c r="I198" s="198"/>
    </row>
    <row r="199" ht="19.9" customHeight="1" spans="2:9">
      <c r="B199" s="194" t="s">
        <v>217</v>
      </c>
      <c r="C199" s="194" t="s">
        <v>232</v>
      </c>
      <c r="D199" s="195" t="s">
        <v>324</v>
      </c>
      <c r="E199" s="196" t="s">
        <v>325</v>
      </c>
      <c r="F199" s="197">
        <v>123.22</v>
      </c>
      <c r="G199" s="197">
        <v>123.22</v>
      </c>
      <c r="H199" s="197"/>
      <c r="I199" s="198"/>
    </row>
    <row r="200" ht="19.9" customHeight="1" spans="1:9">
      <c r="A200" s="165"/>
      <c r="B200" s="194" t="s">
        <v>217</v>
      </c>
      <c r="C200" s="194" t="s">
        <v>232</v>
      </c>
      <c r="D200" s="195" t="s">
        <v>327</v>
      </c>
      <c r="E200" s="196" t="s">
        <v>328</v>
      </c>
      <c r="F200" s="197">
        <v>1.46</v>
      </c>
      <c r="G200" s="197">
        <v>1.46</v>
      </c>
      <c r="H200" s="197"/>
      <c r="I200" s="198"/>
    </row>
    <row r="201" ht="19.9" customHeight="1" spans="1:9">
      <c r="A201" s="165"/>
      <c r="B201" s="194" t="s">
        <v>217</v>
      </c>
      <c r="C201" s="194" t="s">
        <v>232</v>
      </c>
      <c r="D201" s="195" t="s">
        <v>326</v>
      </c>
      <c r="E201" s="196" t="s">
        <v>231</v>
      </c>
      <c r="F201" s="197">
        <v>121.76</v>
      </c>
      <c r="G201" s="197">
        <v>121.76</v>
      </c>
      <c r="H201" s="197"/>
      <c r="I201" s="198"/>
    </row>
    <row r="202" ht="19.9" customHeight="1" spans="2:9">
      <c r="B202" s="194" t="s">
        <v>217</v>
      </c>
      <c r="C202" s="194" t="s">
        <v>344</v>
      </c>
      <c r="D202" s="195" t="s">
        <v>345</v>
      </c>
      <c r="E202" s="196" t="s">
        <v>346</v>
      </c>
      <c r="F202" s="197">
        <v>47.24</v>
      </c>
      <c r="G202" s="197">
        <v>47.24</v>
      </c>
      <c r="H202" s="197"/>
      <c r="I202" s="198"/>
    </row>
    <row r="203" ht="19.9" customHeight="1" spans="2:9">
      <c r="B203" s="194" t="s">
        <v>22</v>
      </c>
      <c r="C203" s="194" t="s">
        <v>22</v>
      </c>
      <c r="D203" s="195" t="s">
        <v>351</v>
      </c>
      <c r="E203" s="196" t="s">
        <v>352</v>
      </c>
      <c r="F203" s="197">
        <v>65.52</v>
      </c>
      <c r="G203" s="197">
        <v>65.52</v>
      </c>
      <c r="H203" s="197"/>
      <c r="I203" s="198"/>
    </row>
    <row r="204" ht="19.9" customHeight="1" spans="1:9">
      <c r="A204" s="165"/>
      <c r="B204" s="194" t="s">
        <v>239</v>
      </c>
      <c r="C204" s="194" t="s">
        <v>240</v>
      </c>
      <c r="D204" s="195" t="s">
        <v>353</v>
      </c>
      <c r="E204" s="196" t="s">
        <v>354</v>
      </c>
      <c r="F204" s="197">
        <v>65.52</v>
      </c>
      <c r="G204" s="197">
        <v>65.52</v>
      </c>
      <c r="H204" s="197"/>
      <c r="I204" s="198"/>
    </row>
    <row r="205" ht="19.9" customHeight="1" spans="1:9">
      <c r="A205" s="165"/>
      <c r="B205" s="194" t="s">
        <v>239</v>
      </c>
      <c r="C205" s="194" t="s">
        <v>240</v>
      </c>
      <c r="D205" s="195" t="s">
        <v>355</v>
      </c>
      <c r="E205" s="196" t="s">
        <v>356</v>
      </c>
      <c r="F205" s="197">
        <v>65.52</v>
      </c>
      <c r="G205" s="197">
        <v>65.52</v>
      </c>
      <c r="H205" s="197"/>
      <c r="I205" s="198"/>
    </row>
    <row r="206" ht="19.9" customHeight="1" spans="2:9">
      <c r="B206" s="194" t="s">
        <v>22</v>
      </c>
      <c r="C206" s="194" t="s">
        <v>22</v>
      </c>
      <c r="D206" s="195" t="s">
        <v>84</v>
      </c>
      <c r="E206" s="196" t="s">
        <v>85</v>
      </c>
      <c r="F206" s="197">
        <v>632.03</v>
      </c>
      <c r="G206" s="197">
        <v>581.12</v>
      </c>
      <c r="H206" s="197">
        <v>50.91</v>
      </c>
      <c r="I206" s="198"/>
    </row>
    <row r="207" ht="19.9" customHeight="1" spans="1:9">
      <c r="A207" s="165"/>
      <c r="B207" s="194" t="s">
        <v>22</v>
      </c>
      <c r="C207" s="194" t="s">
        <v>22</v>
      </c>
      <c r="D207" s="195" t="s">
        <v>322</v>
      </c>
      <c r="E207" s="196" t="s">
        <v>323</v>
      </c>
      <c r="F207" s="197">
        <v>344.64</v>
      </c>
      <c r="G207" s="197">
        <v>344.64</v>
      </c>
      <c r="H207" s="197"/>
      <c r="I207" s="198"/>
    </row>
    <row r="208" ht="19.9" customHeight="1" spans="1:9">
      <c r="A208" s="165"/>
      <c r="B208" s="194" t="s">
        <v>217</v>
      </c>
      <c r="C208" s="194" t="s">
        <v>282</v>
      </c>
      <c r="D208" s="195" t="s">
        <v>349</v>
      </c>
      <c r="E208" s="196" t="s">
        <v>350</v>
      </c>
      <c r="F208" s="197">
        <v>34.59</v>
      </c>
      <c r="G208" s="197">
        <v>34.59</v>
      </c>
      <c r="H208" s="197"/>
      <c r="I208" s="198"/>
    </row>
    <row r="209" ht="19.9" customHeight="1" spans="2:9">
      <c r="B209" s="194" t="s">
        <v>217</v>
      </c>
      <c r="C209" s="194" t="s">
        <v>232</v>
      </c>
      <c r="D209" s="195" t="s">
        <v>324</v>
      </c>
      <c r="E209" s="196" t="s">
        <v>325</v>
      </c>
      <c r="F209" s="197">
        <v>106.63</v>
      </c>
      <c r="G209" s="197">
        <v>106.63</v>
      </c>
      <c r="H209" s="197"/>
      <c r="I209" s="198"/>
    </row>
    <row r="210" ht="19.9" customHeight="1" spans="1:9">
      <c r="A210" s="165"/>
      <c r="B210" s="194" t="s">
        <v>217</v>
      </c>
      <c r="C210" s="194" t="s">
        <v>232</v>
      </c>
      <c r="D210" s="195" t="s">
        <v>326</v>
      </c>
      <c r="E210" s="196" t="s">
        <v>231</v>
      </c>
      <c r="F210" s="197">
        <v>105.4</v>
      </c>
      <c r="G210" s="197">
        <v>105.4</v>
      </c>
      <c r="H210" s="197"/>
      <c r="I210" s="198"/>
    </row>
    <row r="211" ht="19.9" customHeight="1" spans="1:9">
      <c r="A211" s="165"/>
      <c r="B211" s="194" t="s">
        <v>217</v>
      </c>
      <c r="C211" s="194" t="s">
        <v>232</v>
      </c>
      <c r="D211" s="195" t="s">
        <v>327</v>
      </c>
      <c r="E211" s="196" t="s">
        <v>328</v>
      </c>
      <c r="F211" s="197">
        <v>1.23</v>
      </c>
      <c r="G211" s="197">
        <v>1.23</v>
      </c>
      <c r="H211" s="197"/>
      <c r="I211" s="198"/>
    </row>
    <row r="212" ht="19.9" customHeight="1" spans="2:9">
      <c r="B212" s="194" t="s">
        <v>217</v>
      </c>
      <c r="C212" s="194" t="s">
        <v>226</v>
      </c>
      <c r="D212" s="195" t="s">
        <v>329</v>
      </c>
      <c r="E212" s="196" t="s">
        <v>330</v>
      </c>
      <c r="F212" s="197">
        <v>1.92</v>
      </c>
      <c r="G212" s="197">
        <v>1.92</v>
      </c>
      <c r="H212" s="197"/>
      <c r="I212" s="198"/>
    </row>
    <row r="213" ht="19.9" customHeight="1" spans="1:9">
      <c r="A213" s="165"/>
      <c r="B213" s="194" t="s">
        <v>217</v>
      </c>
      <c r="C213" s="194" t="s">
        <v>226</v>
      </c>
      <c r="D213" s="195" t="s">
        <v>331</v>
      </c>
      <c r="E213" s="196" t="s">
        <v>332</v>
      </c>
      <c r="F213" s="197">
        <v>0.87</v>
      </c>
      <c r="G213" s="197">
        <v>0.87</v>
      </c>
      <c r="H213" s="197"/>
      <c r="I213" s="198"/>
    </row>
    <row r="214" ht="19.9" customHeight="1" spans="1:9">
      <c r="A214" s="165"/>
      <c r="B214" s="194" t="s">
        <v>217</v>
      </c>
      <c r="C214" s="194" t="s">
        <v>226</v>
      </c>
      <c r="D214" s="195" t="s">
        <v>369</v>
      </c>
      <c r="E214" s="196" t="s">
        <v>370</v>
      </c>
      <c r="F214" s="197">
        <v>1.05</v>
      </c>
      <c r="G214" s="197">
        <v>1.05</v>
      </c>
      <c r="H214" s="197"/>
      <c r="I214" s="198"/>
    </row>
    <row r="215" ht="19.9" customHeight="1" spans="2:9">
      <c r="B215" s="194" t="s">
        <v>217</v>
      </c>
      <c r="C215" s="194" t="s">
        <v>218</v>
      </c>
      <c r="D215" s="195" t="s">
        <v>336</v>
      </c>
      <c r="E215" s="196" t="s">
        <v>337</v>
      </c>
      <c r="F215" s="197">
        <v>70.53</v>
      </c>
      <c r="G215" s="197">
        <v>70.53</v>
      </c>
      <c r="H215" s="197"/>
      <c r="I215" s="198"/>
    </row>
    <row r="216" ht="19.9" customHeight="1" spans="1:9">
      <c r="A216" s="165"/>
      <c r="B216" s="194" t="s">
        <v>217</v>
      </c>
      <c r="C216" s="194" t="s">
        <v>218</v>
      </c>
      <c r="D216" s="195" t="s">
        <v>338</v>
      </c>
      <c r="E216" s="196" t="s">
        <v>339</v>
      </c>
      <c r="F216" s="197">
        <v>70.53</v>
      </c>
      <c r="G216" s="197">
        <v>70.53</v>
      </c>
      <c r="H216" s="197"/>
      <c r="I216" s="198"/>
    </row>
    <row r="217" ht="19.9" customHeight="1" spans="2:9">
      <c r="B217" s="194" t="s">
        <v>217</v>
      </c>
      <c r="C217" s="194" t="s">
        <v>333</v>
      </c>
      <c r="D217" s="195" t="s">
        <v>334</v>
      </c>
      <c r="E217" s="196" t="s">
        <v>335</v>
      </c>
      <c r="F217" s="197">
        <v>13.94</v>
      </c>
      <c r="G217" s="197">
        <v>13.94</v>
      </c>
      <c r="H217" s="197"/>
      <c r="I217" s="198"/>
    </row>
    <row r="218" ht="19.9" customHeight="1" spans="2:9">
      <c r="B218" s="194" t="s">
        <v>217</v>
      </c>
      <c r="C218" s="194" t="s">
        <v>319</v>
      </c>
      <c r="D218" s="195" t="s">
        <v>367</v>
      </c>
      <c r="E218" s="196" t="s">
        <v>368</v>
      </c>
      <c r="F218" s="197">
        <v>66.58</v>
      </c>
      <c r="G218" s="197">
        <v>66.58</v>
      </c>
      <c r="H218" s="197"/>
      <c r="I218" s="198"/>
    </row>
    <row r="219" ht="19.9" customHeight="1" spans="2:9">
      <c r="B219" s="194" t="s">
        <v>217</v>
      </c>
      <c r="C219" s="194" t="s">
        <v>301</v>
      </c>
      <c r="D219" s="195" t="s">
        <v>347</v>
      </c>
      <c r="E219" s="196" t="s">
        <v>348</v>
      </c>
      <c r="F219" s="197">
        <v>2.29</v>
      </c>
      <c r="G219" s="197">
        <v>2.29</v>
      </c>
      <c r="H219" s="197"/>
      <c r="I219" s="198"/>
    </row>
    <row r="220" ht="19.9" customHeight="1" spans="2:9">
      <c r="B220" s="194" t="s">
        <v>217</v>
      </c>
      <c r="C220" s="194" t="s">
        <v>344</v>
      </c>
      <c r="D220" s="195" t="s">
        <v>345</v>
      </c>
      <c r="E220" s="196" t="s">
        <v>346</v>
      </c>
      <c r="F220" s="197">
        <v>48.16</v>
      </c>
      <c r="G220" s="197">
        <v>48.16</v>
      </c>
      <c r="H220" s="197"/>
      <c r="I220" s="198"/>
    </row>
    <row r="221" ht="19.9" customHeight="1" spans="2:9">
      <c r="B221" s="194" t="s">
        <v>22</v>
      </c>
      <c r="C221" s="194" t="s">
        <v>22</v>
      </c>
      <c r="D221" s="195" t="s">
        <v>351</v>
      </c>
      <c r="E221" s="196" t="s">
        <v>352</v>
      </c>
      <c r="F221" s="197">
        <v>236.48</v>
      </c>
      <c r="G221" s="197">
        <v>236.48</v>
      </c>
      <c r="H221" s="197"/>
      <c r="I221" s="198"/>
    </row>
    <row r="222" ht="19.9" customHeight="1" spans="1:9">
      <c r="A222" s="165"/>
      <c r="B222" s="194" t="s">
        <v>239</v>
      </c>
      <c r="C222" s="194" t="s">
        <v>240</v>
      </c>
      <c r="D222" s="195" t="s">
        <v>353</v>
      </c>
      <c r="E222" s="196" t="s">
        <v>354</v>
      </c>
      <c r="F222" s="197">
        <v>236.48</v>
      </c>
      <c r="G222" s="197">
        <v>236.48</v>
      </c>
      <c r="H222" s="197"/>
      <c r="I222" s="198"/>
    </row>
    <row r="223" ht="19.9" customHeight="1" spans="1:9">
      <c r="A223" s="165"/>
      <c r="B223" s="194" t="s">
        <v>239</v>
      </c>
      <c r="C223" s="194" t="s">
        <v>240</v>
      </c>
      <c r="D223" s="195" t="s">
        <v>355</v>
      </c>
      <c r="E223" s="196" t="s">
        <v>356</v>
      </c>
      <c r="F223" s="197">
        <v>234.36</v>
      </c>
      <c r="G223" s="197">
        <v>234.36</v>
      </c>
      <c r="H223" s="197"/>
      <c r="I223" s="198"/>
    </row>
    <row r="224" ht="19.9" customHeight="1" spans="1:9">
      <c r="A224" s="165"/>
      <c r="B224" s="194" t="s">
        <v>239</v>
      </c>
      <c r="C224" s="194" t="s">
        <v>240</v>
      </c>
      <c r="D224" s="195" t="s">
        <v>375</v>
      </c>
      <c r="E224" s="196" t="s">
        <v>376</v>
      </c>
      <c r="F224" s="197">
        <v>2.12</v>
      </c>
      <c r="G224" s="197">
        <v>2.12</v>
      </c>
      <c r="H224" s="197"/>
      <c r="I224" s="198"/>
    </row>
    <row r="225" ht="19.9" customHeight="1" spans="2:9">
      <c r="B225" s="194" t="s">
        <v>22</v>
      </c>
      <c r="C225" s="194" t="s">
        <v>22</v>
      </c>
      <c r="D225" s="195" t="s">
        <v>272</v>
      </c>
      <c r="E225" s="196" t="s">
        <v>273</v>
      </c>
      <c r="F225" s="197">
        <v>50.91</v>
      </c>
      <c r="G225" s="197"/>
      <c r="H225" s="197">
        <v>50.91</v>
      </c>
      <c r="I225" s="198"/>
    </row>
    <row r="226" ht="19.9" customHeight="1" spans="1:9">
      <c r="A226" s="165"/>
      <c r="B226" s="194" t="s">
        <v>193</v>
      </c>
      <c r="C226" s="194" t="s">
        <v>298</v>
      </c>
      <c r="D226" s="195" t="s">
        <v>299</v>
      </c>
      <c r="E226" s="196" t="s">
        <v>300</v>
      </c>
      <c r="F226" s="197">
        <v>5</v>
      </c>
      <c r="G226" s="197"/>
      <c r="H226" s="197">
        <v>5</v>
      </c>
      <c r="I226" s="198"/>
    </row>
    <row r="227" ht="19.9" customHeight="1" spans="2:9">
      <c r="B227" s="194" t="s">
        <v>193</v>
      </c>
      <c r="C227" s="194" t="s">
        <v>380</v>
      </c>
      <c r="D227" s="195" t="s">
        <v>381</v>
      </c>
      <c r="E227" s="196" t="s">
        <v>382</v>
      </c>
      <c r="F227" s="197">
        <v>1</v>
      </c>
      <c r="G227" s="197"/>
      <c r="H227" s="197">
        <v>1</v>
      </c>
      <c r="I227" s="198"/>
    </row>
    <row r="228" ht="19.9" customHeight="1" spans="2:9">
      <c r="B228" s="194" t="s">
        <v>193</v>
      </c>
      <c r="C228" s="194" t="s">
        <v>319</v>
      </c>
      <c r="D228" s="195" t="s">
        <v>320</v>
      </c>
      <c r="E228" s="196" t="s">
        <v>321</v>
      </c>
      <c r="F228" s="197">
        <v>1.55</v>
      </c>
      <c r="G228" s="197"/>
      <c r="H228" s="197">
        <v>1.55</v>
      </c>
      <c r="I228" s="198"/>
    </row>
    <row r="229" ht="19.9" customHeight="1" spans="2:9">
      <c r="B229" s="194" t="s">
        <v>193</v>
      </c>
      <c r="C229" s="194" t="s">
        <v>240</v>
      </c>
      <c r="D229" s="195" t="s">
        <v>365</v>
      </c>
      <c r="E229" s="196" t="s">
        <v>366</v>
      </c>
      <c r="F229" s="197">
        <v>0.5</v>
      </c>
      <c r="G229" s="197"/>
      <c r="H229" s="197">
        <v>0.5</v>
      </c>
      <c r="I229" s="198"/>
    </row>
    <row r="230" ht="19.9" customHeight="1" spans="2:9">
      <c r="B230" s="194" t="s">
        <v>193</v>
      </c>
      <c r="C230" s="194" t="s">
        <v>285</v>
      </c>
      <c r="D230" s="195" t="s">
        <v>286</v>
      </c>
      <c r="E230" s="196" t="s">
        <v>287</v>
      </c>
      <c r="F230" s="197">
        <v>2.18</v>
      </c>
      <c r="G230" s="197"/>
      <c r="H230" s="197">
        <v>2.18</v>
      </c>
      <c r="I230" s="198"/>
    </row>
    <row r="231" ht="19.9" customHeight="1" spans="2:9">
      <c r="B231" s="194" t="s">
        <v>193</v>
      </c>
      <c r="C231" s="194" t="s">
        <v>383</v>
      </c>
      <c r="D231" s="195" t="s">
        <v>384</v>
      </c>
      <c r="E231" s="196" t="s">
        <v>385</v>
      </c>
      <c r="F231" s="197">
        <v>1</v>
      </c>
      <c r="G231" s="197"/>
      <c r="H231" s="197">
        <v>1</v>
      </c>
      <c r="I231" s="198"/>
    </row>
    <row r="232" ht="19.9" customHeight="1" spans="2:9">
      <c r="B232" s="194" t="s">
        <v>193</v>
      </c>
      <c r="C232" s="194" t="s">
        <v>313</v>
      </c>
      <c r="D232" s="195" t="s">
        <v>314</v>
      </c>
      <c r="E232" s="196" t="s">
        <v>315</v>
      </c>
      <c r="F232" s="197">
        <v>1.99</v>
      </c>
      <c r="G232" s="197"/>
      <c r="H232" s="197">
        <v>1.99</v>
      </c>
      <c r="I232" s="198"/>
    </row>
    <row r="233" ht="19.9" customHeight="1" spans="2:9">
      <c r="B233" s="194" t="s">
        <v>193</v>
      </c>
      <c r="C233" s="194" t="s">
        <v>357</v>
      </c>
      <c r="D233" s="195" t="s">
        <v>358</v>
      </c>
      <c r="E233" s="196" t="s">
        <v>359</v>
      </c>
      <c r="F233" s="197">
        <v>0.18</v>
      </c>
      <c r="G233" s="197"/>
      <c r="H233" s="197">
        <v>0.18</v>
      </c>
      <c r="I233" s="198"/>
    </row>
    <row r="234" ht="19.9" customHeight="1" spans="2:9">
      <c r="B234" s="194" t="s">
        <v>193</v>
      </c>
      <c r="C234" s="194" t="s">
        <v>316</v>
      </c>
      <c r="D234" s="195" t="s">
        <v>317</v>
      </c>
      <c r="E234" s="196" t="s">
        <v>318</v>
      </c>
      <c r="F234" s="197">
        <v>0.05</v>
      </c>
      <c r="G234" s="197"/>
      <c r="H234" s="197">
        <v>0.05</v>
      </c>
      <c r="I234" s="198"/>
    </row>
    <row r="235" ht="19.9" customHeight="1" spans="2:9">
      <c r="B235" s="194" t="s">
        <v>193</v>
      </c>
      <c r="C235" s="194" t="s">
        <v>194</v>
      </c>
      <c r="D235" s="195" t="s">
        <v>291</v>
      </c>
      <c r="E235" s="196" t="s">
        <v>292</v>
      </c>
      <c r="F235" s="197">
        <v>18.45</v>
      </c>
      <c r="G235" s="197"/>
      <c r="H235" s="197">
        <v>18.45</v>
      </c>
      <c r="I235" s="198"/>
    </row>
    <row r="236" ht="19.9" customHeight="1" spans="1:9">
      <c r="A236" s="165"/>
      <c r="B236" s="194" t="s">
        <v>193</v>
      </c>
      <c r="C236" s="194" t="s">
        <v>194</v>
      </c>
      <c r="D236" s="195" t="s">
        <v>297</v>
      </c>
      <c r="E236" s="196" t="s">
        <v>192</v>
      </c>
      <c r="F236" s="197">
        <v>1.44</v>
      </c>
      <c r="G236" s="197"/>
      <c r="H236" s="197">
        <v>1.44</v>
      </c>
      <c r="I236" s="198"/>
    </row>
    <row r="237" ht="19.9" customHeight="1" spans="1:9">
      <c r="A237" s="165"/>
      <c r="B237" s="194" t="s">
        <v>193</v>
      </c>
      <c r="C237" s="194" t="s">
        <v>194</v>
      </c>
      <c r="D237" s="195" t="s">
        <v>293</v>
      </c>
      <c r="E237" s="196" t="s">
        <v>294</v>
      </c>
      <c r="F237" s="197">
        <v>3.1</v>
      </c>
      <c r="G237" s="197"/>
      <c r="H237" s="197">
        <v>3.1</v>
      </c>
      <c r="I237" s="198"/>
    </row>
    <row r="238" ht="19.9" customHeight="1" spans="1:9">
      <c r="A238" s="165"/>
      <c r="B238" s="194" t="s">
        <v>193</v>
      </c>
      <c r="C238" s="194" t="s">
        <v>194</v>
      </c>
      <c r="D238" s="195" t="s">
        <v>295</v>
      </c>
      <c r="E238" s="196" t="s">
        <v>296</v>
      </c>
      <c r="F238" s="197">
        <v>13.91</v>
      </c>
      <c r="G238" s="197"/>
      <c r="H238" s="197">
        <v>13.91</v>
      </c>
      <c r="I238" s="198"/>
    </row>
    <row r="239" ht="19.9" customHeight="1" spans="2:9">
      <c r="B239" s="194" t="s">
        <v>193</v>
      </c>
      <c r="C239" s="194" t="s">
        <v>310</v>
      </c>
      <c r="D239" s="195" t="s">
        <v>311</v>
      </c>
      <c r="E239" s="196" t="s">
        <v>312</v>
      </c>
      <c r="F239" s="197">
        <v>3.11</v>
      </c>
      <c r="G239" s="197"/>
      <c r="H239" s="197">
        <v>3.11</v>
      </c>
      <c r="I239" s="198"/>
    </row>
    <row r="240" ht="19.9" customHeight="1" spans="2:9">
      <c r="B240" s="194" t="s">
        <v>193</v>
      </c>
      <c r="C240" s="194" t="s">
        <v>307</v>
      </c>
      <c r="D240" s="195" t="s">
        <v>308</v>
      </c>
      <c r="E240" s="196" t="s">
        <v>309</v>
      </c>
      <c r="F240" s="197">
        <v>1.7</v>
      </c>
      <c r="G240" s="197"/>
      <c r="H240" s="197">
        <v>1.7</v>
      </c>
      <c r="I240" s="198"/>
    </row>
    <row r="241" ht="19.9" customHeight="1" spans="2:9">
      <c r="B241" s="194" t="s">
        <v>193</v>
      </c>
      <c r="C241" s="194" t="s">
        <v>279</v>
      </c>
      <c r="D241" s="195" t="s">
        <v>280</v>
      </c>
      <c r="E241" s="196" t="s">
        <v>281</v>
      </c>
      <c r="F241" s="197">
        <v>5</v>
      </c>
      <c r="G241" s="197"/>
      <c r="H241" s="197">
        <v>5</v>
      </c>
      <c r="I241" s="198"/>
    </row>
    <row r="242" ht="19.9" customHeight="1" spans="2:9">
      <c r="B242" s="194" t="s">
        <v>193</v>
      </c>
      <c r="C242" s="194" t="s">
        <v>232</v>
      </c>
      <c r="D242" s="195" t="s">
        <v>274</v>
      </c>
      <c r="E242" s="196" t="s">
        <v>275</v>
      </c>
      <c r="F242" s="197">
        <v>4</v>
      </c>
      <c r="G242" s="197"/>
      <c r="H242" s="197">
        <v>4</v>
      </c>
      <c r="I242" s="198"/>
    </row>
    <row r="243" ht="19.9" customHeight="1" spans="2:9">
      <c r="B243" s="194" t="s">
        <v>193</v>
      </c>
      <c r="C243" s="194" t="s">
        <v>288</v>
      </c>
      <c r="D243" s="195" t="s">
        <v>289</v>
      </c>
      <c r="E243" s="196" t="s">
        <v>290</v>
      </c>
      <c r="F243" s="197">
        <v>1</v>
      </c>
      <c r="G243" s="197"/>
      <c r="H243" s="197">
        <v>1</v>
      </c>
      <c r="I243" s="198"/>
    </row>
    <row r="244" ht="19.9" customHeight="1" spans="2:9">
      <c r="B244" s="194" t="s">
        <v>193</v>
      </c>
      <c r="C244" s="194" t="s">
        <v>304</v>
      </c>
      <c r="D244" s="195" t="s">
        <v>305</v>
      </c>
      <c r="E244" s="196" t="s">
        <v>306</v>
      </c>
      <c r="F244" s="197">
        <v>4</v>
      </c>
      <c r="G244" s="197"/>
      <c r="H244" s="197">
        <v>4</v>
      </c>
      <c r="I244" s="198"/>
    </row>
    <row r="245" ht="19.9" customHeight="1" spans="2:9">
      <c r="B245" s="194" t="s">
        <v>193</v>
      </c>
      <c r="C245" s="194" t="s">
        <v>282</v>
      </c>
      <c r="D245" s="195" t="s">
        <v>283</v>
      </c>
      <c r="E245" s="196" t="s">
        <v>284</v>
      </c>
      <c r="F245" s="197">
        <v>0.2</v>
      </c>
      <c r="G245" s="197"/>
      <c r="H245" s="197">
        <v>0.2</v>
      </c>
      <c r="I245" s="198"/>
    </row>
    <row r="246" ht="19.9" customHeight="1" spans="2:9">
      <c r="B246" s="194" t="s">
        <v>22</v>
      </c>
      <c r="C246" s="194" t="s">
        <v>22</v>
      </c>
      <c r="D246" s="195" t="s">
        <v>82</v>
      </c>
      <c r="E246" s="196" t="s">
        <v>83</v>
      </c>
      <c r="F246" s="197">
        <v>131.29</v>
      </c>
      <c r="G246" s="197">
        <v>118.65</v>
      </c>
      <c r="H246" s="197">
        <v>12.64</v>
      </c>
      <c r="I246" s="198"/>
    </row>
    <row r="247" ht="19.9" customHeight="1" spans="1:9">
      <c r="A247" s="165"/>
      <c r="B247" s="194" t="s">
        <v>22</v>
      </c>
      <c r="C247" s="194" t="s">
        <v>22</v>
      </c>
      <c r="D247" s="195" t="s">
        <v>272</v>
      </c>
      <c r="E247" s="196" t="s">
        <v>273</v>
      </c>
      <c r="F247" s="197">
        <v>12.64</v>
      </c>
      <c r="G247" s="197"/>
      <c r="H247" s="197">
        <v>12.64</v>
      </c>
      <c r="I247" s="198"/>
    </row>
    <row r="248" ht="19.9" customHeight="1" spans="1:9">
      <c r="A248" s="165"/>
      <c r="B248" s="194" t="s">
        <v>193</v>
      </c>
      <c r="C248" s="194" t="s">
        <v>304</v>
      </c>
      <c r="D248" s="195" t="s">
        <v>305</v>
      </c>
      <c r="E248" s="196" t="s">
        <v>306</v>
      </c>
      <c r="F248" s="197">
        <v>0.8</v>
      </c>
      <c r="G248" s="197"/>
      <c r="H248" s="197">
        <v>0.8</v>
      </c>
      <c r="I248" s="198"/>
    </row>
    <row r="249" ht="19.9" customHeight="1" spans="2:9">
      <c r="B249" s="194" t="s">
        <v>193</v>
      </c>
      <c r="C249" s="194" t="s">
        <v>232</v>
      </c>
      <c r="D249" s="195" t="s">
        <v>274</v>
      </c>
      <c r="E249" s="196" t="s">
        <v>275</v>
      </c>
      <c r="F249" s="197">
        <v>0.9</v>
      </c>
      <c r="G249" s="197"/>
      <c r="H249" s="197">
        <v>0.9</v>
      </c>
      <c r="I249" s="198"/>
    </row>
    <row r="250" ht="19.9" customHeight="1" spans="2:9">
      <c r="B250" s="194" t="s">
        <v>193</v>
      </c>
      <c r="C250" s="194" t="s">
        <v>316</v>
      </c>
      <c r="D250" s="195" t="s">
        <v>317</v>
      </c>
      <c r="E250" s="196" t="s">
        <v>318</v>
      </c>
      <c r="F250" s="197">
        <v>0.2</v>
      </c>
      <c r="G250" s="197"/>
      <c r="H250" s="197">
        <v>0.2</v>
      </c>
      <c r="I250" s="198"/>
    </row>
    <row r="251" ht="19.9" customHeight="1" spans="2:9">
      <c r="B251" s="194" t="s">
        <v>193</v>
      </c>
      <c r="C251" s="194" t="s">
        <v>240</v>
      </c>
      <c r="D251" s="195" t="s">
        <v>365</v>
      </c>
      <c r="E251" s="196" t="s">
        <v>366</v>
      </c>
      <c r="F251" s="197">
        <v>0.34</v>
      </c>
      <c r="G251" s="197"/>
      <c r="H251" s="197">
        <v>0.34</v>
      </c>
      <c r="I251" s="198"/>
    </row>
    <row r="252" ht="19.9" customHeight="1" spans="2:9">
      <c r="B252" s="194" t="s">
        <v>193</v>
      </c>
      <c r="C252" s="194" t="s">
        <v>218</v>
      </c>
      <c r="D252" s="195" t="s">
        <v>363</v>
      </c>
      <c r="E252" s="196" t="s">
        <v>364</v>
      </c>
      <c r="F252" s="197">
        <v>0.4</v>
      </c>
      <c r="G252" s="197"/>
      <c r="H252" s="197">
        <v>0.4</v>
      </c>
      <c r="I252" s="198"/>
    </row>
    <row r="253" ht="19.9" customHeight="1" spans="2:9">
      <c r="B253" s="194" t="s">
        <v>193</v>
      </c>
      <c r="C253" s="194" t="s">
        <v>357</v>
      </c>
      <c r="D253" s="195" t="s">
        <v>358</v>
      </c>
      <c r="E253" s="196" t="s">
        <v>359</v>
      </c>
      <c r="F253" s="197">
        <v>0.06</v>
      </c>
      <c r="G253" s="197"/>
      <c r="H253" s="197">
        <v>0.06</v>
      </c>
      <c r="I253" s="198"/>
    </row>
    <row r="254" ht="19.9" customHeight="1" spans="2:9">
      <c r="B254" s="194" t="s">
        <v>193</v>
      </c>
      <c r="C254" s="194" t="s">
        <v>282</v>
      </c>
      <c r="D254" s="195" t="s">
        <v>283</v>
      </c>
      <c r="E254" s="196" t="s">
        <v>284</v>
      </c>
      <c r="F254" s="197">
        <v>0.8</v>
      </c>
      <c r="G254" s="197"/>
      <c r="H254" s="197">
        <v>0.8</v>
      </c>
      <c r="I254" s="198"/>
    </row>
    <row r="255" ht="19.9" customHeight="1" spans="2:9">
      <c r="B255" s="194" t="s">
        <v>193</v>
      </c>
      <c r="C255" s="194" t="s">
        <v>319</v>
      </c>
      <c r="D255" s="195" t="s">
        <v>320</v>
      </c>
      <c r="E255" s="196" t="s">
        <v>321</v>
      </c>
      <c r="F255" s="197">
        <v>0.5</v>
      </c>
      <c r="G255" s="197"/>
      <c r="H255" s="197">
        <v>0.5</v>
      </c>
      <c r="I255" s="198"/>
    </row>
    <row r="256" ht="19.9" customHeight="1" spans="2:9">
      <c r="B256" s="194" t="s">
        <v>193</v>
      </c>
      <c r="C256" s="194" t="s">
        <v>301</v>
      </c>
      <c r="D256" s="195" t="s">
        <v>302</v>
      </c>
      <c r="E256" s="196" t="s">
        <v>303</v>
      </c>
      <c r="F256" s="197">
        <v>0.8</v>
      </c>
      <c r="G256" s="197"/>
      <c r="H256" s="197">
        <v>0.8</v>
      </c>
      <c r="I256" s="198"/>
    </row>
    <row r="257" ht="19.9" customHeight="1" spans="2:9">
      <c r="B257" s="194" t="s">
        <v>193</v>
      </c>
      <c r="C257" s="194" t="s">
        <v>194</v>
      </c>
      <c r="D257" s="195" t="s">
        <v>291</v>
      </c>
      <c r="E257" s="196" t="s">
        <v>292</v>
      </c>
      <c r="F257" s="197">
        <v>1.69</v>
      </c>
      <c r="G257" s="197"/>
      <c r="H257" s="197">
        <v>1.69</v>
      </c>
      <c r="I257" s="198"/>
    </row>
    <row r="258" ht="19.9" customHeight="1" spans="1:9">
      <c r="A258" s="165"/>
      <c r="B258" s="194" t="s">
        <v>193</v>
      </c>
      <c r="C258" s="194" t="s">
        <v>194</v>
      </c>
      <c r="D258" s="195" t="s">
        <v>295</v>
      </c>
      <c r="E258" s="196" t="s">
        <v>296</v>
      </c>
      <c r="F258" s="197">
        <v>1.21</v>
      </c>
      <c r="G258" s="197"/>
      <c r="H258" s="197">
        <v>1.21</v>
      </c>
      <c r="I258" s="198"/>
    </row>
    <row r="259" ht="19.9" customHeight="1" spans="1:9">
      <c r="A259" s="165"/>
      <c r="B259" s="194" t="s">
        <v>193</v>
      </c>
      <c r="C259" s="194" t="s">
        <v>194</v>
      </c>
      <c r="D259" s="195" t="s">
        <v>297</v>
      </c>
      <c r="E259" s="196" t="s">
        <v>192</v>
      </c>
      <c r="F259" s="197">
        <v>0.48</v>
      </c>
      <c r="G259" s="197"/>
      <c r="H259" s="197">
        <v>0.48</v>
      </c>
      <c r="I259" s="198"/>
    </row>
    <row r="260" ht="19.9" customHeight="1" spans="2:9">
      <c r="B260" s="194" t="s">
        <v>193</v>
      </c>
      <c r="C260" s="194" t="s">
        <v>307</v>
      </c>
      <c r="D260" s="195" t="s">
        <v>308</v>
      </c>
      <c r="E260" s="196" t="s">
        <v>309</v>
      </c>
      <c r="F260" s="197">
        <v>1.2</v>
      </c>
      <c r="G260" s="197"/>
      <c r="H260" s="197">
        <v>1.2</v>
      </c>
      <c r="I260" s="198"/>
    </row>
    <row r="261" ht="19.9" customHeight="1" spans="2:9">
      <c r="B261" s="194" t="s">
        <v>193</v>
      </c>
      <c r="C261" s="194" t="s">
        <v>279</v>
      </c>
      <c r="D261" s="195" t="s">
        <v>280</v>
      </c>
      <c r="E261" s="196" t="s">
        <v>281</v>
      </c>
      <c r="F261" s="197">
        <v>1.4</v>
      </c>
      <c r="G261" s="197"/>
      <c r="H261" s="197">
        <v>1.4</v>
      </c>
      <c r="I261" s="198"/>
    </row>
    <row r="262" ht="19.9" customHeight="1" spans="2:9">
      <c r="B262" s="194" t="s">
        <v>193</v>
      </c>
      <c r="C262" s="194" t="s">
        <v>310</v>
      </c>
      <c r="D262" s="195" t="s">
        <v>311</v>
      </c>
      <c r="E262" s="196" t="s">
        <v>312</v>
      </c>
      <c r="F262" s="197">
        <v>1.1</v>
      </c>
      <c r="G262" s="197"/>
      <c r="H262" s="197">
        <v>1.1</v>
      </c>
      <c r="I262" s="198"/>
    </row>
    <row r="263" ht="19.9" customHeight="1" spans="2:9">
      <c r="B263" s="194" t="s">
        <v>193</v>
      </c>
      <c r="C263" s="194" t="s">
        <v>313</v>
      </c>
      <c r="D263" s="195" t="s">
        <v>314</v>
      </c>
      <c r="E263" s="196" t="s">
        <v>315</v>
      </c>
      <c r="F263" s="197">
        <v>0.73</v>
      </c>
      <c r="G263" s="197"/>
      <c r="H263" s="197">
        <v>0.73</v>
      </c>
      <c r="I263" s="198"/>
    </row>
    <row r="264" ht="19.9" customHeight="1" spans="2:9">
      <c r="B264" s="194" t="s">
        <v>193</v>
      </c>
      <c r="C264" s="194" t="s">
        <v>288</v>
      </c>
      <c r="D264" s="195" t="s">
        <v>289</v>
      </c>
      <c r="E264" s="196" t="s">
        <v>290</v>
      </c>
      <c r="F264" s="197">
        <v>0.42</v>
      </c>
      <c r="G264" s="197"/>
      <c r="H264" s="197">
        <v>0.42</v>
      </c>
      <c r="I264" s="198"/>
    </row>
    <row r="265" ht="19.9" customHeight="1" spans="2:9">
      <c r="B265" s="194" t="s">
        <v>193</v>
      </c>
      <c r="C265" s="194" t="s">
        <v>380</v>
      </c>
      <c r="D265" s="195" t="s">
        <v>381</v>
      </c>
      <c r="E265" s="196" t="s">
        <v>382</v>
      </c>
      <c r="F265" s="197">
        <v>0.8</v>
      </c>
      <c r="G265" s="197"/>
      <c r="H265" s="197">
        <v>0.8</v>
      </c>
      <c r="I265" s="198"/>
    </row>
    <row r="266" ht="19.9" customHeight="1" spans="2:9">
      <c r="B266" s="194" t="s">
        <v>193</v>
      </c>
      <c r="C266" s="194" t="s">
        <v>285</v>
      </c>
      <c r="D266" s="195" t="s">
        <v>286</v>
      </c>
      <c r="E266" s="196" t="s">
        <v>287</v>
      </c>
      <c r="F266" s="197">
        <v>0.5</v>
      </c>
      <c r="G266" s="197"/>
      <c r="H266" s="197">
        <v>0.5</v>
      </c>
      <c r="I266" s="198"/>
    </row>
    <row r="267" ht="19.9" customHeight="1" spans="2:9">
      <c r="B267" s="194" t="s">
        <v>22</v>
      </c>
      <c r="C267" s="194" t="s">
        <v>22</v>
      </c>
      <c r="D267" s="195" t="s">
        <v>322</v>
      </c>
      <c r="E267" s="196" t="s">
        <v>323</v>
      </c>
      <c r="F267" s="197">
        <v>118.65</v>
      </c>
      <c r="G267" s="197">
        <v>118.65</v>
      </c>
      <c r="H267" s="197"/>
      <c r="I267" s="198"/>
    </row>
    <row r="268" ht="19.9" customHeight="1" spans="1:9">
      <c r="A268" s="165"/>
      <c r="B268" s="194" t="s">
        <v>217</v>
      </c>
      <c r="C268" s="194" t="s">
        <v>282</v>
      </c>
      <c r="D268" s="195" t="s">
        <v>349</v>
      </c>
      <c r="E268" s="196" t="s">
        <v>350</v>
      </c>
      <c r="F268" s="197">
        <v>12.06</v>
      </c>
      <c r="G268" s="197">
        <v>12.06</v>
      </c>
      <c r="H268" s="197"/>
      <c r="I268" s="198"/>
    </row>
    <row r="269" ht="19.9" customHeight="1" spans="2:9">
      <c r="B269" s="194" t="s">
        <v>217</v>
      </c>
      <c r="C269" s="194" t="s">
        <v>344</v>
      </c>
      <c r="D269" s="195" t="s">
        <v>345</v>
      </c>
      <c r="E269" s="196" t="s">
        <v>346</v>
      </c>
      <c r="F269" s="197">
        <v>13.88</v>
      </c>
      <c r="G269" s="197">
        <v>13.88</v>
      </c>
      <c r="H269" s="197"/>
      <c r="I269" s="198"/>
    </row>
    <row r="270" ht="19.9" customHeight="1" spans="2:9">
      <c r="B270" s="194" t="s">
        <v>217</v>
      </c>
      <c r="C270" s="194" t="s">
        <v>232</v>
      </c>
      <c r="D270" s="195" t="s">
        <v>324</v>
      </c>
      <c r="E270" s="196" t="s">
        <v>325</v>
      </c>
      <c r="F270" s="197">
        <v>36.45</v>
      </c>
      <c r="G270" s="197">
        <v>36.45</v>
      </c>
      <c r="H270" s="197"/>
      <c r="I270" s="198"/>
    </row>
    <row r="271" ht="19.9" customHeight="1" spans="1:9">
      <c r="A271" s="165"/>
      <c r="B271" s="194" t="s">
        <v>217</v>
      </c>
      <c r="C271" s="194" t="s">
        <v>232</v>
      </c>
      <c r="D271" s="195" t="s">
        <v>327</v>
      </c>
      <c r="E271" s="196" t="s">
        <v>328</v>
      </c>
      <c r="F271" s="197">
        <v>0.43</v>
      </c>
      <c r="G271" s="197">
        <v>0.43</v>
      </c>
      <c r="H271" s="197"/>
      <c r="I271" s="198"/>
    </row>
    <row r="272" ht="19.9" customHeight="1" spans="1:9">
      <c r="A272" s="165"/>
      <c r="B272" s="194" t="s">
        <v>217</v>
      </c>
      <c r="C272" s="194" t="s">
        <v>232</v>
      </c>
      <c r="D272" s="195" t="s">
        <v>326</v>
      </c>
      <c r="E272" s="196" t="s">
        <v>231</v>
      </c>
      <c r="F272" s="197">
        <v>36.02</v>
      </c>
      <c r="G272" s="197">
        <v>36.02</v>
      </c>
      <c r="H272" s="197"/>
      <c r="I272" s="198"/>
    </row>
    <row r="273" ht="19.9" customHeight="1" spans="2:9">
      <c r="B273" s="194" t="s">
        <v>217</v>
      </c>
      <c r="C273" s="194" t="s">
        <v>226</v>
      </c>
      <c r="D273" s="195" t="s">
        <v>329</v>
      </c>
      <c r="E273" s="196" t="s">
        <v>330</v>
      </c>
      <c r="F273" s="197">
        <v>0.67</v>
      </c>
      <c r="G273" s="197">
        <v>0.67</v>
      </c>
      <c r="H273" s="197"/>
      <c r="I273" s="198"/>
    </row>
    <row r="274" ht="19.9" customHeight="1" spans="1:9">
      <c r="A274" s="165"/>
      <c r="B274" s="194" t="s">
        <v>217</v>
      </c>
      <c r="C274" s="194" t="s">
        <v>226</v>
      </c>
      <c r="D274" s="195" t="s">
        <v>331</v>
      </c>
      <c r="E274" s="196" t="s">
        <v>332</v>
      </c>
      <c r="F274" s="197">
        <v>0.3</v>
      </c>
      <c r="G274" s="197">
        <v>0.3</v>
      </c>
      <c r="H274" s="197"/>
      <c r="I274" s="198"/>
    </row>
    <row r="275" ht="19.9" customHeight="1" spans="1:9">
      <c r="A275" s="165"/>
      <c r="B275" s="194" t="s">
        <v>217</v>
      </c>
      <c r="C275" s="194" t="s">
        <v>226</v>
      </c>
      <c r="D275" s="195" t="s">
        <v>369</v>
      </c>
      <c r="E275" s="196" t="s">
        <v>370</v>
      </c>
      <c r="F275" s="197">
        <v>0.36</v>
      </c>
      <c r="G275" s="197">
        <v>0.36</v>
      </c>
      <c r="H275" s="197"/>
      <c r="I275" s="198"/>
    </row>
    <row r="276" ht="19.9" customHeight="1" spans="2:9">
      <c r="B276" s="194" t="s">
        <v>217</v>
      </c>
      <c r="C276" s="194" t="s">
        <v>333</v>
      </c>
      <c r="D276" s="195" t="s">
        <v>334</v>
      </c>
      <c r="E276" s="196" t="s">
        <v>335</v>
      </c>
      <c r="F276" s="197">
        <v>4.84</v>
      </c>
      <c r="G276" s="197">
        <v>4.84</v>
      </c>
      <c r="H276" s="197"/>
      <c r="I276" s="198"/>
    </row>
    <row r="277" ht="19.9" customHeight="1" spans="2:9">
      <c r="B277" s="194" t="s">
        <v>217</v>
      </c>
      <c r="C277" s="194" t="s">
        <v>301</v>
      </c>
      <c r="D277" s="195" t="s">
        <v>347</v>
      </c>
      <c r="E277" s="196" t="s">
        <v>348</v>
      </c>
      <c r="F277" s="197">
        <v>0.78</v>
      </c>
      <c r="G277" s="197">
        <v>0.78</v>
      </c>
      <c r="H277" s="197"/>
      <c r="I277" s="198"/>
    </row>
    <row r="278" ht="19.9" customHeight="1" spans="2:9">
      <c r="B278" s="194" t="s">
        <v>217</v>
      </c>
      <c r="C278" s="194" t="s">
        <v>319</v>
      </c>
      <c r="D278" s="195" t="s">
        <v>367</v>
      </c>
      <c r="E278" s="196" t="s">
        <v>368</v>
      </c>
      <c r="F278" s="197">
        <v>23.73</v>
      </c>
      <c r="G278" s="197">
        <v>23.73</v>
      </c>
      <c r="H278" s="197"/>
      <c r="I278" s="198"/>
    </row>
    <row r="279" ht="19.9" customHeight="1" spans="2:9">
      <c r="B279" s="194" t="s">
        <v>217</v>
      </c>
      <c r="C279" s="194" t="s">
        <v>218</v>
      </c>
      <c r="D279" s="195" t="s">
        <v>336</v>
      </c>
      <c r="E279" s="196" t="s">
        <v>337</v>
      </c>
      <c r="F279" s="197">
        <v>26.22</v>
      </c>
      <c r="G279" s="197">
        <v>26.22</v>
      </c>
      <c r="H279" s="197"/>
      <c r="I279" s="198"/>
    </row>
    <row r="280" ht="19.9" customHeight="1" spans="1:9">
      <c r="A280" s="165"/>
      <c r="B280" s="194" t="s">
        <v>217</v>
      </c>
      <c r="C280" s="194" t="s">
        <v>218</v>
      </c>
      <c r="D280" s="195" t="s">
        <v>338</v>
      </c>
      <c r="E280" s="196" t="s">
        <v>339</v>
      </c>
      <c r="F280" s="197">
        <v>26.22</v>
      </c>
      <c r="G280" s="197">
        <v>26.22</v>
      </c>
      <c r="H280" s="197"/>
      <c r="I280" s="198"/>
    </row>
    <row r="281" ht="19.9" customHeight="1" spans="2:9">
      <c r="B281" s="194" t="s">
        <v>22</v>
      </c>
      <c r="C281" s="194" t="s">
        <v>22</v>
      </c>
      <c r="D281" s="195" t="s">
        <v>78</v>
      </c>
      <c r="E281" s="196" t="s">
        <v>79</v>
      </c>
      <c r="F281" s="197">
        <v>112.41</v>
      </c>
      <c r="G281" s="197">
        <v>101.46</v>
      </c>
      <c r="H281" s="197">
        <v>10.95</v>
      </c>
      <c r="I281" s="198"/>
    </row>
    <row r="282" ht="19.9" customHeight="1" spans="1:9">
      <c r="A282" s="165"/>
      <c r="B282" s="194" t="s">
        <v>22</v>
      </c>
      <c r="C282" s="194" t="s">
        <v>22</v>
      </c>
      <c r="D282" s="195" t="s">
        <v>272</v>
      </c>
      <c r="E282" s="196" t="s">
        <v>273</v>
      </c>
      <c r="F282" s="197">
        <v>10.95</v>
      </c>
      <c r="G282" s="197"/>
      <c r="H282" s="197">
        <v>10.95</v>
      </c>
      <c r="I282" s="198"/>
    </row>
    <row r="283" ht="19.9" customHeight="1" spans="1:9">
      <c r="A283" s="165"/>
      <c r="B283" s="194" t="s">
        <v>193</v>
      </c>
      <c r="C283" s="194" t="s">
        <v>288</v>
      </c>
      <c r="D283" s="195" t="s">
        <v>289</v>
      </c>
      <c r="E283" s="196" t="s">
        <v>290</v>
      </c>
      <c r="F283" s="197">
        <v>1</v>
      </c>
      <c r="G283" s="197"/>
      <c r="H283" s="197">
        <v>1</v>
      </c>
      <c r="I283" s="198"/>
    </row>
    <row r="284" ht="19.9" customHeight="1" spans="2:9">
      <c r="B284" s="194" t="s">
        <v>193</v>
      </c>
      <c r="C284" s="194" t="s">
        <v>194</v>
      </c>
      <c r="D284" s="195" t="s">
        <v>291</v>
      </c>
      <c r="E284" s="196" t="s">
        <v>292</v>
      </c>
      <c r="F284" s="197">
        <v>1.62</v>
      </c>
      <c r="G284" s="197"/>
      <c r="H284" s="197">
        <v>1.62</v>
      </c>
      <c r="I284" s="198"/>
    </row>
    <row r="285" ht="19.9" customHeight="1" spans="1:9">
      <c r="A285" s="165"/>
      <c r="B285" s="194" t="s">
        <v>193</v>
      </c>
      <c r="C285" s="194" t="s">
        <v>194</v>
      </c>
      <c r="D285" s="195" t="s">
        <v>297</v>
      </c>
      <c r="E285" s="196" t="s">
        <v>192</v>
      </c>
      <c r="F285" s="197">
        <v>0.5</v>
      </c>
      <c r="G285" s="197"/>
      <c r="H285" s="197">
        <v>0.5</v>
      </c>
      <c r="I285" s="198"/>
    </row>
    <row r="286" ht="19.9" customHeight="1" spans="1:9">
      <c r="A286" s="165"/>
      <c r="B286" s="194" t="s">
        <v>193</v>
      </c>
      <c r="C286" s="194" t="s">
        <v>194</v>
      </c>
      <c r="D286" s="195" t="s">
        <v>293</v>
      </c>
      <c r="E286" s="196" t="s">
        <v>294</v>
      </c>
      <c r="F286" s="197">
        <v>0.08</v>
      </c>
      <c r="G286" s="197"/>
      <c r="H286" s="197">
        <v>0.08</v>
      </c>
      <c r="I286" s="198"/>
    </row>
    <row r="287" ht="19.9" customHeight="1" spans="1:9">
      <c r="A287" s="165"/>
      <c r="B287" s="194" t="s">
        <v>193</v>
      </c>
      <c r="C287" s="194" t="s">
        <v>194</v>
      </c>
      <c r="D287" s="195" t="s">
        <v>295</v>
      </c>
      <c r="E287" s="196" t="s">
        <v>296</v>
      </c>
      <c r="F287" s="197">
        <v>1.04</v>
      </c>
      <c r="G287" s="197"/>
      <c r="H287" s="197">
        <v>1.04</v>
      </c>
      <c r="I287" s="198"/>
    </row>
    <row r="288" ht="19.9" customHeight="1" spans="2:9">
      <c r="B288" s="194" t="s">
        <v>193</v>
      </c>
      <c r="C288" s="194" t="s">
        <v>313</v>
      </c>
      <c r="D288" s="195" t="s">
        <v>314</v>
      </c>
      <c r="E288" s="196" t="s">
        <v>315</v>
      </c>
      <c r="F288" s="197">
        <v>0.58</v>
      </c>
      <c r="G288" s="197"/>
      <c r="H288" s="197">
        <v>0.58</v>
      </c>
      <c r="I288" s="198"/>
    </row>
    <row r="289" ht="19.9" customHeight="1" spans="2:9">
      <c r="B289" s="194" t="s">
        <v>193</v>
      </c>
      <c r="C289" s="194" t="s">
        <v>276</v>
      </c>
      <c r="D289" s="195" t="s">
        <v>277</v>
      </c>
      <c r="E289" s="196" t="s">
        <v>278</v>
      </c>
      <c r="F289" s="197">
        <v>2.4</v>
      </c>
      <c r="G289" s="197"/>
      <c r="H289" s="197">
        <v>2.4</v>
      </c>
      <c r="I289" s="198"/>
    </row>
    <row r="290" ht="19.9" customHeight="1" spans="2:9">
      <c r="B290" s="194" t="s">
        <v>193</v>
      </c>
      <c r="C290" s="194" t="s">
        <v>232</v>
      </c>
      <c r="D290" s="195" t="s">
        <v>274</v>
      </c>
      <c r="E290" s="196" t="s">
        <v>275</v>
      </c>
      <c r="F290" s="197">
        <v>1</v>
      </c>
      <c r="G290" s="197"/>
      <c r="H290" s="197">
        <v>1</v>
      </c>
      <c r="I290" s="198"/>
    </row>
    <row r="291" ht="19.9" customHeight="1" spans="2:9">
      <c r="B291" s="194" t="s">
        <v>193</v>
      </c>
      <c r="C291" s="194" t="s">
        <v>310</v>
      </c>
      <c r="D291" s="195" t="s">
        <v>311</v>
      </c>
      <c r="E291" s="196" t="s">
        <v>312</v>
      </c>
      <c r="F291" s="197">
        <v>0.85</v>
      </c>
      <c r="G291" s="197"/>
      <c r="H291" s="197">
        <v>0.85</v>
      </c>
      <c r="I291" s="198"/>
    </row>
    <row r="292" ht="19.9" customHeight="1" spans="2:9">
      <c r="B292" s="194" t="s">
        <v>193</v>
      </c>
      <c r="C292" s="194" t="s">
        <v>304</v>
      </c>
      <c r="D292" s="195" t="s">
        <v>305</v>
      </c>
      <c r="E292" s="196" t="s">
        <v>306</v>
      </c>
      <c r="F292" s="197">
        <v>0.5</v>
      </c>
      <c r="G292" s="197"/>
      <c r="H292" s="197">
        <v>0.5</v>
      </c>
      <c r="I292" s="198"/>
    </row>
    <row r="293" ht="19.9" customHeight="1" spans="2:9">
      <c r="B293" s="194" t="s">
        <v>193</v>
      </c>
      <c r="C293" s="194" t="s">
        <v>285</v>
      </c>
      <c r="D293" s="195" t="s">
        <v>286</v>
      </c>
      <c r="E293" s="196" t="s">
        <v>287</v>
      </c>
      <c r="F293" s="197">
        <v>3</v>
      </c>
      <c r="G293" s="197"/>
      <c r="H293" s="197">
        <v>3</v>
      </c>
      <c r="I293" s="198"/>
    </row>
    <row r="294" ht="19.9" customHeight="1" spans="2:9">
      <c r="B294" s="194" t="s">
        <v>22</v>
      </c>
      <c r="C294" s="194" t="s">
        <v>22</v>
      </c>
      <c r="D294" s="195" t="s">
        <v>322</v>
      </c>
      <c r="E294" s="196" t="s">
        <v>323</v>
      </c>
      <c r="F294" s="197">
        <v>96.42</v>
      </c>
      <c r="G294" s="197">
        <v>96.42</v>
      </c>
      <c r="H294" s="197"/>
      <c r="I294" s="198"/>
    </row>
    <row r="295" ht="19.9" customHeight="1" spans="1:9">
      <c r="A295" s="165"/>
      <c r="B295" s="194" t="s">
        <v>217</v>
      </c>
      <c r="C295" s="194" t="s">
        <v>232</v>
      </c>
      <c r="D295" s="195" t="s">
        <v>324</v>
      </c>
      <c r="E295" s="196" t="s">
        <v>325</v>
      </c>
      <c r="F295" s="197">
        <v>28.07</v>
      </c>
      <c r="G295" s="197">
        <v>28.07</v>
      </c>
      <c r="H295" s="197"/>
      <c r="I295" s="198"/>
    </row>
    <row r="296" ht="19.9" customHeight="1" spans="1:9">
      <c r="A296" s="165"/>
      <c r="B296" s="194" t="s">
        <v>217</v>
      </c>
      <c r="C296" s="194" t="s">
        <v>232</v>
      </c>
      <c r="D296" s="195" t="s">
        <v>327</v>
      </c>
      <c r="E296" s="196" t="s">
        <v>328</v>
      </c>
      <c r="F296" s="197">
        <v>0.38</v>
      </c>
      <c r="G296" s="197">
        <v>0.38</v>
      </c>
      <c r="H296" s="197"/>
      <c r="I296" s="198"/>
    </row>
    <row r="297" ht="19.9" customHeight="1" spans="1:9">
      <c r="A297" s="165"/>
      <c r="B297" s="194" t="s">
        <v>217</v>
      </c>
      <c r="C297" s="194" t="s">
        <v>232</v>
      </c>
      <c r="D297" s="195" t="s">
        <v>326</v>
      </c>
      <c r="E297" s="196" t="s">
        <v>231</v>
      </c>
      <c r="F297" s="197">
        <v>27.69</v>
      </c>
      <c r="G297" s="197">
        <v>27.69</v>
      </c>
      <c r="H297" s="197"/>
      <c r="I297" s="198"/>
    </row>
    <row r="298" ht="19.9" customHeight="1" spans="2:9">
      <c r="B298" s="194" t="s">
        <v>217</v>
      </c>
      <c r="C298" s="194" t="s">
        <v>226</v>
      </c>
      <c r="D298" s="195" t="s">
        <v>329</v>
      </c>
      <c r="E298" s="196" t="s">
        <v>330</v>
      </c>
      <c r="F298" s="197">
        <v>0.53</v>
      </c>
      <c r="G298" s="197">
        <v>0.53</v>
      </c>
      <c r="H298" s="197"/>
      <c r="I298" s="198"/>
    </row>
    <row r="299" ht="19.9" customHeight="1" spans="1:9">
      <c r="A299" s="165"/>
      <c r="B299" s="194" t="s">
        <v>217</v>
      </c>
      <c r="C299" s="194" t="s">
        <v>226</v>
      </c>
      <c r="D299" s="195" t="s">
        <v>369</v>
      </c>
      <c r="E299" s="196" t="s">
        <v>370</v>
      </c>
      <c r="F299" s="197">
        <v>0.29</v>
      </c>
      <c r="G299" s="197">
        <v>0.29</v>
      </c>
      <c r="H299" s="197"/>
      <c r="I299" s="198"/>
    </row>
    <row r="300" ht="19.9" customHeight="1" spans="1:9">
      <c r="A300" s="165"/>
      <c r="B300" s="194" t="s">
        <v>217</v>
      </c>
      <c r="C300" s="194" t="s">
        <v>226</v>
      </c>
      <c r="D300" s="195" t="s">
        <v>331</v>
      </c>
      <c r="E300" s="196" t="s">
        <v>332</v>
      </c>
      <c r="F300" s="197">
        <v>0.24</v>
      </c>
      <c r="G300" s="197">
        <v>0.24</v>
      </c>
      <c r="H300" s="197"/>
      <c r="I300" s="198"/>
    </row>
    <row r="301" ht="19.9" customHeight="1" spans="2:9">
      <c r="B301" s="194" t="s">
        <v>217</v>
      </c>
      <c r="C301" s="194" t="s">
        <v>344</v>
      </c>
      <c r="D301" s="195" t="s">
        <v>345</v>
      </c>
      <c r="E301" s="196" t="s">
        <v>346</v>
      </c>
      <c r="F301" s="197">
        <v>11.26</v>
      </c>
      <c r="G301" s="197">
        <v>11.26</v>
      </c>
      <c r="H301" s="197"/>
      <c r="I301" s="198"/>
    </row>
    <row r="302" ht="19.9" customHeight="1" spans="2:9">
      <c r="B302" s="194" t="s">
        <v>217</v>
      </c>
      <c r="C302" s="194" t="s">
        <v>218</v>
      </c>
      <c r="D302" s="195" t="s">
        <v>336</v>
      </c>
      <c r="E302" s="196" t="s">
        <v>337</v>
      </c>
      <c r="F302" s="197">
        <v>22.14</v>
      </c>
      <c r="G302" s="197">
        <v>22.14</v>
      </c>
      <c r="H302" s="197"/>
      <c r="I302" s="198"/>
    </row>
    <row r="303" ht="19.9" customHeight="1" spans="1:9">
      <c r="A303" s="165"/>
      <c r="B303" s="194" t="s">
        <v>217</v>
      </c>
      <c r="C303" s="194" t="s">
        <v>218</v>
      </c>
      <c r="D303" s="195" t="s">
        <v>338</v>
      </c>
      <c r="E303" s="196" t="s">
        <v>339</v>
      </c>
      <c r="F303" s="197">
        <v>22.14</v>
      </c>
      <c r="G303" s="197">
        <v>22.14</v>
      </c>
      <c r="H303" s="197"/>
      <c r="I303" s="198"/>
    </row>
    <row r="304" ht="19.9" customHeight="1" spans="2:9">
      <c r="B304" s="194" t="s">
        <v>217</v>
      </c>
      <c r="C304" s="194" t="s">
        <v>319</v>
      </c>
      <c r="D304" s="195" t="s">
        <v>367</v>
      </c>
      <c r="E304" s="196" t="s">
        <v>368</v>
      </c>
      <c r="F304" s="197">
        <v>19.87</v>
      </c>
      <c r="G304" s="197">
        <v>19.87</v>
      </c>
      <c r="H304" s="197"/>
      <c r="I304" s="198"/>
    </row>
    <row r="305" ht="19.9" customHeight="1" spans="2:9">
      <c r="B305" s="194" t="s">
        <v>217</v>
      </c>
      <c r="C305" s="194" t="s">
        <v>282</v>
      </c>
      <c r="D305" s="195" t="s">
        <v>349</v>
      </c>
      <c r="E305" s="196" t="s">
        <v>350</v>
      </c>
      <c r="F305" s="197">
        <v>9.99</v>
      </c>
      <c r="G305" s="197">
        <v>9.99</v>
      </c>
      <c r="H305" s="197"/>
      <c r="I305" s="198"/>
    </row>
    <row r="306" ht="19.9" customHeight="1" spans="2:9">
      <c r="B306" s="194" t="s">
        <v>217</v>
      </c>
      <c r="C306" s="194" t="s">
        <v>333</v>
      </c>
      <c r="D306" s="195" t="s">
        <v>334</v>
      </c>
      <c r="E306" s="196" t="s">
        <v>335</v>
      </c>
      <c r="F306" s="197">
        <v>3.86</v>
      </c>
      <c r="G306" s="197">
        <v>3.86</v>
      </c>
      <c r="H306" s="197"/>
      <c r="I306" s="198"/>
    </row>
    <row r="307" ht="19.9" customHeight="1" spans="2:9">
      <c r="B307" s="194" t="s">
        <v>217</v>
      </c>
      <c r="C307" s="194" t="s">
        <v>301</v>
      </c>
      <c r="D307" s="195" t="s">
        <v>347</v>
      </c>
      <c r="E307" s="196" t="s">
        <v>348</v>
      </c>
      <c r="F307" s="197">
        <v>0.7</v>
      </c>
      <c r="G307" s="197">
        <v>0.7</v>
      </c>
      <c r="H307" s="197"/>
      <c r="I307" s="198"/>
    </row>
    <row r="308" ht="19.9" customHeight="1" spans="2:9">
      <c r="B308" s="194" t="s">
        <v>22</v>
      </c>
      <c r="C308" s="194" t="s">
        <v>22</v>
      </c>
      <c r="D308" s="195" t="s">
        <v>351</v>
      </c>
      <c r="E308" s="196" t="s">
        <v>352</v>
      </c>
      <c r="F308" s="197">
        <v>5.04</v>
      </c>
      <c r="G308" s="197">
        <v>5.04</v>
      </c>
      <c r="H308" s="197"/>
      <c r="I308" s="198"/>
    </row>
    <row r="309" ht="19.9" customHeight="1" spans="1:9">
      <c r="A309" s="165"/>
      <c r="B309" s="194" t="s">
        <v>239</v>
      </c>
      <c r="C309" s="194" t="s">
        <v>240</v>
      </c>
      <c r="D309" s="195" t="s">
        <v>353</v>
      </c>
      <c r="E309" s="196" t="s">
        <v>354</v>
      </c>
      <c r="F309" s="197">
        <v>5.04</v>
      </c>
      <c r="G309" s="197">
        <v>5.04</v>
      </c>
      <c r="H309" s="197"/>
      <c r="I309" s="198"/>
    </row>
    <row r="310" ht="19.9" customHeight="1" spans="1:9">
      <c r="A310" s="165"/>
      <c r="B310" s="194" t="s">
        <v>239</v>
      </c>
      <c r="C310" s="194" t="s">
        <v>240</v>
      </c>
      <c r="D310" s="195" t="s">
        <v>355</v>
      </c>
      <c r="E310" s="196" t="s">
        <v>356</v>
      </c>
      <c r="F310" s="197">
        <v>5.04</v>
      </c>
      <c r="G310" s="197">
        <v>5.04</v>
      </c>
      <c r="H310" s="197"/>
      <c r="I310" s="198"/>
    </row>
    <row r="311" ht="19.9" customHeight="1" spans="2:9">
      <c r="B311" s="194" t="s">
        <v>22</v>
      </c>
      <c r="C311" s="194" t="s">
        <v>22</v>
      </c>
      <c r="D311" s="195" t="s">
        <v>86</v>
      </c>
      <c r="E311" s="196" t="s">
        <v>87</v>
      </c>
      <c r="F311" s="197">
        <v>104.47</v>
      </c>
      <c r="G311" s="197">
        <v>94.8</v>
      </c>
      <c r="H311" s="197">
        <v>9.67</v>
      </c>
      <c r="I311" s="198"/>
    </row>
    <row r="312" ht="19.9" customHeight="1" spans="1:9">
      <c r="A312" s="165"/>
      <c r="B312" s="194" t="s">
        <v>22</v>
      </c>
      <c r="C312" s="194" t="s">
        <v>22</v>
      </c>
      <c r="D312" s="195" t="s">
        <v>272</v>
      </c>
      <c r="E312" s="196" t="s">
        <v>273</v>
      </c>
      <c r="F312" s="197">
        <v>9.67</v>
      </c>
      <c r="G312" s="197"/>
      <c r="H312" s="197">
        <v>9.67</v>
      </c>
      <c r="I312" s="198"/>
    </row>
    <row r="313" ht="19.9" customHeight="1" spans="1:9">
      <c r="A313" s="165"/>
      <c r="B313" s="194" t="s">
        <v>193</v>
      </c>
      <c r="C313" s="194" t="s">
        <v>304</v>
      </c>
      <c r="D313" s="195" t="s">
        <v>305</v>
      </c>
      <c r="E313" s="196" t="s">
        <v>306</v>
      </c>
      <c r="F313" s="197">
        <v>0.1</v>
      </c>
      <c r="G313" s="197"/>
      <c r="H313" s="197">
        <v>0.1</v>
      </c>
      <c r="I313" s="198"/>
    </row>
    <row r="314" ht="19.9" customHeight="1" spans="2:9">
      <c r="B314" s="194" t="s">
        <v>193</v>
      </c>
      <c r="C314" s="194" t="s">
        <v>285</v>
      </c>
      <c r="D314" s="195" t="s">
        <v>286</v>
      </c>
      <c r="E314" s="196" t="s">
        <v>287</v>
      </c>
      <c r="F314" s="197">
        <v>3</v>
      </c>
      <c r="G314" s="197"/>
      <c r="H314" s="197">
        <v>3</v>
      </c>
      <c r="I314" s="198"/>
    </row>
    <row r="315" ht="19.9" customHeight="1" spans="2:9">
      <c r="B315" s="194" t="s">
        <v>193</v>
      </c>
      <c r="C315" s="194" t="s">
        <v>316</v>
      </c>
      <c r="D315" s="195" t="s">
        <v>317</v>
      </c>
      <c r="E315" s="196" t="s">
        <v>318</v>
      </c>
      <c r="F315" s="197">
        <v>0.05</v>
      </c>
      <c r="G315" s="197"/>
      <c r="H315" s="197">
        <v>0.05</v>
      </c>
      <c r="I315" s="198"/>
    </row>
    <row r="316" ht="19.9" customHeight="1" spans="2:9">
      <c r="B316" s="194" t="s">
        <v>193</v>
      </c>
      <c r="C316" s="194" t="s">
        <v>240</v>
      </c>
      <c r="D316" s="195" t="s">
        <v>365</v>
      </c>
      <c r="E316" s="196" t="s">
        <v>366</v>
      </c>
      <c r="F316" s="197">
        <v>0.1</v>
      </c>
      <c r="G316" s="197"/>
      <c r="H316" s="197">
        <v>0.1</v>
      </c>
      <c r="I316" s="198"/>
    </row>
    <row r="317" ht="19.9" customHeight="1" spans="2:9">
      <c r="B317" s="194" t="s">
        <v>193</v>
      </c>
      <c r="C317" s="194" t="s">
        <v>194</v>
      </c>
      <c r="D317" s="195" t="s">
        <v>291</v>
      </c>
      <c r="E317" s="196" t="s">
        <v>292</v>
      </c>
      <c r="F317" s="197">
        <v>1.33</v>
      </c>
      <c r="G317" s="197"/>
      <c r="H317" s="197">
        <v>1.33</v>
      </c>
      <c r="I317" s="198"/>
    </row>
    <row r="318" ht="19.9" customHeight="1" spans="1:9">
      <c r="A318" s="165"/>
      <c r="B318" s="194" t="s">
        <v>193</v>
      </c>
      <c r="C318" s="194" t="s">
        <v>194</v>
      </c>
      <c r="D318" s="195" t="s">
        <v>295</v>
      </c>
      <c r="E318" s="196" t="s">
        <v>296</v>
      </c>
      <c r="F318" s="197">
        <v>0.97</v>
      </c>
      <c r="G318" s="197"/>
      <c r="H318" s="197">
        <v>0.97</v>
      </c>
      <c r="I318" s="198"/>
    </row>
    <row r="319" ht="19.9" customHeight="1" spans="1:9">
      <c r="A319" s="165"/>
      <c r="B319" s="194" t="s">
        <v>193</v>
      </c>
      <c r="C319" s="194" t="s">
        <v>194</v>
      </c>
      <c r="D319" s="195" t="s">
        <v>297</v>
      </c>
      <c r="E319" s="196" t="s">
        <v>192</v>
      </c>
      <c r="F319" s="197">
        <v>0.36</v>
      </c>
      <c r="G319" s="197"/>
      <c r="H319" s="197">
        <v>0.36</v>
      </c>
      <c r="I319" s="198"/>
    </row>
    <row r="320" ht="19.9" customHeight="1" spans="2:9">
      <c r="B320" s="194" t="s">
        <v>193</v>
      </c>
      <c r="C320" s="194" t="s">
        <v>307</v>
      </c>
      <c r="D320" s="195" t="s">
        <v>308</v>
      </c>
      <c r="E320" s="196" t="s">
        <v>309</v>
      </c>
      <c r="F320" s="197">
        <v>0.05</v>
      </c>
      <c r="G320" s="197"/>
      <c r="H320" s="197">
        <v>0.05</v>
      </c>
      <c r="I320" s="198"/>
    </row>
    <row r="321" ht="19.9" customHeight="1" spans="2:9">
      <c r="B321" s="194" t="s">
        <v>193</v>
      </c>
      <c r="C321" s="194" t="s">
        <v>377</v>
      </c>
      <c r="D321" s="195" t="s">
        <v>378</v>
      </c>
      <c r="E321" s="196" t="s">
        <v>379</v>
      </c>
      <c r="F321" s="197">
        <v>0.1</v>
      </c>
      <c r="G321" s="197"/>
      <c r="H321" s="197">
        <v>0.1</v>
      </c>
      <c r="I321" s="198"/>
    </row>
    <row r="322" ht="19.9" customHeight="1" spans="2:9">
      <c r="B322" s="194" t="s">
        <v>193</v>
      </c>
      <c r="C322" s="194" t="s">
        <v>357</v>
      </c>
      <c r="D322" s="195" t="s">
        <v>358</v>
      </c>
      <c r="E322" s="196" t="s">
        <v>359</v>
      </c>
      <c r="F322" s="197">
        <v>0.03</v>
      </c>
      <c r="G322" s="197"/>
      <c r="H322" s="197">
        <v>0.03</v>
      </c>
      <c r="I322" s="198"/>
    </row>
    <row r="323" ht="19.9" customHeight="1" spans="2:9">
      <c r="B323" s="194" t="s">
        <v>193</v>
      </c>
      <c r="C323" s="194" t="s">
        <v>319</v>
      </c>
      <c r="D323" s="195" t="s">
        <v>320</v>
      </c>
      <c r="E323" s="196" t="s">
        <v>321</v>
      </c>
      <c r="F323" s="197">
        <v>0.5</v>
      </c>
      <c r="G323" s="197"/>
      <c r="H323" s="197">
        <v>0.5</v>
      </c>
      <c r="I323" s="198"/>
    </row>
    <row r="324" ht="19.9" customHeight="1" spans="2:9">
      <c r="B324" s="194" t="s">
        <v>193</v>
      </c>
      <c r="C324" s="194" t="s">
        <v>313</v>
      </c>
      <c r="D324" s="195" t="s">
        <v>314</v>
      </c>
      <c r="E324" s="196" t="s">
        <v>315</v>
      </c>
      <c r="F324" s="197">
        <v>0.58</v>
      </c>
      <c r="G324" s="197"/>
      <c r="H324" s="197">
        <v>0.58</v>
      </c>
      <c r="I324" s="198"/>
    </row>
    <row r="325" ht="19.9" customHeight="1" spans="2:9">
      <c r="B325" s="194" t="s">
        <v>193</v>
      </c>
      <c r="C325" s="194" t="s">
        <v>282</v>
      </c>
      <c r="D325" s="195" t="s">
        <v>283</v>
      </c>
      <c r="E325" s="196" t="s">
        <v>284</v>
      </c>
      <c r="F325" s="197">
        <v>0.2</v>
      </c>
      <c r="G325" s="197"/>
      <c r="H325" s="197">
        <v>0.2</v>
      </c>
      <c r="I325" s="198"/>
    </row>
    <row r="326" ht="19.9" customHeight="1" spans="2:9">
      <c r="B326" s="194" t="s">
        <v>193</v>
      </c>
      <c r="C326" s="194" t="s">
        <v>232</v>
      </c>
      <c r="D326" s="195" t="s">
        <v>274</v>
      </c>
      <c r="E326" s="196" t="s">
        <v>275</v>
      </c>
      <c r="F326" s="197">
        <v>1.71</v>
      </c>
      <c r="G326" s="197"/>
      <c r="H326" s="197">
        <v>1.71</v>
      </c>
      <c r="I326" s="198"/>
    </row>
    <row r="327" ht="19.9" customHeight="1" spans="2:9">
      <c r="B327" s="194" t="s">
        <v>193</v>
      </c>
      <c r="C327" s="194" t="s">
        <v>288</v>
      </c>
      <c r="D327" s="195" t="s">
        <v>289</v>
      </c>
      <c r="E327" s="196" t="s">
        <v>290</v>
      </c>
      <c r="F327" s="197">
        <v>0.5</v>
      </c>
      <c r="G327" s="197"/>
      <c r="H327" s="197">
        <v>0.5</v>
      </c>
      <c r="I327" s="198"/>
    </row>
    <row r="328" ht="19.9" customHeight="1" spans="2:9">
      <c r="B328" s="194" t="s">
        <v>193</v>
      </c>
      <c r="C328" s="194" t="s">
        <v>380</v>
      </c>
      <c r="D328" s="195" t="s">
        <v>381</v>
      </c>
      <c r="E328" s="196" t="s">
        <v>382</v>
      </c>
      <c r="F328" s="197">
        <v>0.5</v>
      </c>
      <c r="G328" s="197"/>
      <c r="H328" s="197">
        <v>0.5</v>
      </c>
      <c r="I328" s="198"/>
    </row>
    <row r="329" ht="19.9" customHeight="1" spans="2:9">
      <c r="B329" s="194" t="s">
        <v>193</v>
      </c>
      <c r="C329" s="194" t="s">
        <v>310</v>
      </c>
      <c r="D329" s="195" t="s">
        <v>311</v>
      </c>
      <c r="E329" s="196" t="s">
        <v>312</v>
      </c>
      <c r="F329" s="197">
        <v>0.91</v>
      </c>
      <c r="G329" s="197"/>
      <c r="H329" s="197">
        <v>0.91</v>
      </c>
      <c r="I329" s="198"/>
    </row>
    <row r="330" ht="19.9" customHeight="1" spans="2:9">
      <c r="B330" s="194" t="s">
        <v>22</v>
      </c>
      <c r="C330" s="194" t="s">
        <v>22</v>
      </c>
      <c r="D330" s="195" t="s">
        <v>322</v>
      </c>
      <c r="E330" s="196" t="s">
        <v>323</v>
      </c>
      <c r="F330" s="197">
        <v>94.8</v>
      </c>
      <c r="G330" s="197">
        <v>94.8</v>
      </c>
      <c r="H330" s="197"/>
      <c r="I330" s="198"/>
    </row>
    <row r="331" ht="19.9" customHeight="1" spans="1:9">
      <c r="A331" s="165"/>
      <c r="B331" s="194" t="s">
        <v>217</v>
      </c>
      <c r="C331" s="194" t="s">
        <v>319</v>
      </c>
      <c r="D331" s="195" t="s">
        <v>367</v>
      </c>
      <c r="E331" s="196" t="s">
        <v>368</v>
      </c>
      <c r="F331" s="197">
        <v>18.38</v>
      </c>
      <c r="G331" s="197">
        <v>18.38</v>
      </c>
      <c r="H331" s="197"/>
      <c r="I331" s="198"/>
    </row>
    <row r="332" ht="19.9" customHeight="1" spans="2:9">
      <c r="B332" s="194" t="s">
        <v>217</v>
      </c>
      <c r="C332" s="194" t="s">
        <v>226</v>
      </c>
      <c r="D332" s="195" t="s">
        <v>329</v>
      </c>
      <c r="E332" s="196" t="s">
        <v>330</v>
      </c>
      <c r="F332" s="197">
        <v>0.54</v>
      </c>
      <c r="G332" s="197">
        <v>0.54</v>
      </c>
      <c r="H332" s="197"/>
      <c r="I332" s="198"/>
    </row>
    <row r="333" ht="19.9" customHeight="1" spans="1:9">
      <c r="A333" s="165"/>
      <c r="B333" s="194" t="s">
        <v>217</v>
      </c>
      <c r="C333" s="194" t="s">
        <v>226</v>
      </c>
      <c r="D333" s="195" t="s">
        <v>331</v>
      </c>
      <c r="E333" s="196" t="s">
        <v>332</v>
      </c>
      <c r="F333" s="197">
        <v>0.24</v>
      </c>
      <c r="G333" s="197">
        <v>0.24</v>
      </c>
      <c r="H333" s="197"/>
      <c r="I333" s="198"/>
    </row>
    <row r="334" ht="19.9" customHeight="1" spans="1:9">
      <c r="A334" s="165"/>
      <c r="B334" s="194" t="s">
        <v>217</v>
      </c>
      <c r="C334" s="194" t="s">
        <v>226</v>
      </c>
      <c r="D334" s="195" t="s">
        <v>369</v>
      </c>
      <c r="E334" s="196" t="s">
        <v>370</v>
      </c>
      <c r="F334" s="197">
        <v>0.29</v>
      </c>
      <c r="G334" s="197">
        <v>0.29</v>
      </c>
      <c r="H334" s="197"/>
      <c r="I334" s="198"/>
    </row>
    <row r="335" ht="19.9" customHeight="1" spans="2:9">
      <c r="B335" s="194" t="s">
        <v>217</v>
      </c>
      <c r="C335" s="194" t="s">
        <v>344</v>
      </c>
      <c r="D335" s="195" t="s">
        <v>345</v>
      </c>
      <c r="E335" s="196" t="s">
        <v>346</v>
      </c>
      <c r="F335" s="197">
        <v>11.12</v>
      </c>
      <c r="G335" s="197">
        <v>11.12</v>
      </c>
      <c r="H335" s="197"/>
      <c r="I335" s="198"/>
    </row>
    <row r="336" ht="19.9" customHeight="1" spans="2:9">
      <c r="B336" s="194" t="s">
        <v>217</v>
      </c>
      <c r="C336" s="194" t="s">
        <v>301</v>
      </c>
      <c r="D336" s="195" t="s">
        <v>347</v>
      </c>
      <c r="E336" s="196" t="s">
        <v>348</v>
      </c>
      <c r="F336" s="197">
        <v>0.59</v>
      </c>
      <c r="G336" s="197">
        <v>0.59</v>
      </c>
      <c r="H336" s="197"/>
      <c r="I336" s="198"/>
    </row>
    <row r="337" ht="19.9" customHeight="1" spans="2:9">
      <c r="B337" s="194" t="s">
        <v>217</v>
      </c>
      <c r="C337" s="194" t="s">
        <v>218</v>
      </c>
      <c r="D337" s="195" t="s">
        <v>336</v>
      </c>
      <c r="E337" s="196" t="s">
        <v>337</v>
      </c>
      <c r="F337" s="197">
        <v>20.75</v>
      </c>
      <c r="G337" s="197">
        <v>20.75</v>
      </c>
      <c r="H337" s="197"/>
      <c r="I337" s="198"/>
    </row>
    <row r="338" ht="19.9" customHeight="1" spans="1:9">
      <c r="A338" s="165"/>
      <c r="B338" s="194" t="s">
        <v>217</v>
      </c>
      <c r="C338" s="194" t="s">
        <v>218</v>
      </c>
      <c r="D338" s="195" t="s">
        <v>338</v>
      </c>
      <c r="E338" s="196" t="s">
        <v>339</v>
      </c>
      <c r="F338" s="197">
        <v>20.75</v>
      </c>
      <c r="G338" s="197">
        <v>20.75</v>
      </c>
      <c r="H338" s="197"/>
      <c r="I338" s="198"/>
    </row>
    <row r="339" ht="19.9" customHeight="1" spans="2:9">
      <c r="B339" s="194" t="s">
        <v>217</v>
      </c>
      <c r="C339" s="194" t="s">
        <v>232</v>
      </c>
      <c r="D339" s="195" t="s">
        <v>324</v>
      </c>
      <c r="E339" s="196" t="s">
        <v>325</v>
      </c>
      <c r="F339" s="197">
        <v>30.09</v>
      </c>
      <c r="G339" s="197">
        <v>30.09</v>
      </c>
      <c r="H339" s="197"/>
      <c r="I339" s="198"/>
    </row>
    <row r="340" ht="19.9" customHeight="1" spans="1:9">
      <c r="A340" s="165"/>
      <c r="B340" s="194" t="s">
        <v>217</v>
      </c>
      <c r="C340" s="194" t="s">
        <v>232</v>
      </c>
      <c r="D340" s="195" t="s">
        <v>326</v>
      </c>
      <c r="E340" s="196" t="s">
        <v>231</v>
      </c>
      <c r="F340" s="197">
        <v>29.77</v>
      </c>
      <c r="G340" s="197">
        <v>29.77</v>
      </c>
      <c r="H340" s="197"/>
      <c r="I340" s="198"/>
    </row>
    <row r="341" ht="19.9" customHeight="1" spans="1:9">
      <c r="A341" s="165"/>
      <c r="B341" s="194" t="s">
        <v>217</v>
      </c>
      <c r="C341" s="194" t="s">
        <v>232</v>
      </c>
      <c r="D341" s="195" t="s">
        <v>327</v>
      </c>
      <c r="E341" s="196" t="s">
        <v>328</v>
      </c>
      <c r="F341" s="197">
        <v>0.32</v>
      </c>
      <c r="G341" s="197">
        <v>0.32</v>
      </c>
      <c r="H341" s="197"/>
      <c r="I341" s="198"/>
    </row>
    <row r="342" ht="19.9" customHeight="1" spans="2:9">
      <c r="B342" s="194" t="s">
        <v>217</v>
      </c>
      <c r="C342" s="194" t="s">
        <v>282</v>
      </c>
      <c r="D342" s="195" t="s">
        <v>349</v>
      </c>
      <c r="E342" s="196" t="s">
        <v>350</v>
      </c>
      <c r="F342" s="197">
        <v>9.45</v>
      </c>
      <c r="G342" s="197">
        <v>9.45</v>
      </c>
      <c r="H342" s="197"/>
      <c r="I342" s="198"/>
    </row>
    <row r="343" ht="19.9" customHeight="1" spans="2:9">
      <c r="B343" s="194" t="s">
        <v>217</v>
      </c>
      <c r="C343" s="194" t="s">
        <v>333</v>
      </c>
      <c r="D343" s="195" t="s">
        <v>334</v>
      </c>
      <c r="E343" s="196" t="s">
        <v>335</v>
      </c>
      <c r="F343" s="197">
        <v>3.9</v>
      </c>
      <c r="G343" s="197">
        <v>3.9</v>
      </c>
      <c r="H343" s="197"/>
      <c r="I343" s="198"/>
    </row>
    <row r="344" ht="19.9" customHeight="1" spans="2:9">
      <c r="B344" s="194" t="s">
        <v>22</v>
      </c>
      <c r="C344" s="194" t="s">
        <v>22</v>
      </c>
      <c r="D344" s="195" t="s">
        <v>92</v>
      </c>
      <c r="E344" s="196" t="s">
        <v>93</v>
      </c>
      <c r="F344" s="197">
        <v>305.59</v>
      </c>
      <c r="G344" s="197">
        <v>277.75</v>
      </c>
      <c r="H344" s="197">
        <v>27.84</v>
      </c>
      <c r="I344" s="198"/>
    </row>
    <row r="345" ht="19.9" customHeight="1" spans="1:9">
      <c r="A345" s="165"/>
      <c r="B345" s="194" t="s">
        <v>22</v>
      </c>
      <c r="C345" s="194" t="s">
        <v>22</v>
      </c>
      <c r="D345" s="195" t="s">
        <v>272</v>
      </c>
      <c r="E345" s="196" t="s">
        <v>273</v>
      </c>
      <c r="F345" s="197">
        <v>27.84</v>
      </c>
      <c r="G345" s="197"/>
      <c r="H345" s="197">
        <v>27.84</v>
      </c>
      <c r="I345" s="198"/>
    </row>
    <row r="346" ht="19.9" customHeight="1" spans="1:9">
      <c r="A346" s="165"/>
      <c r="B346" s="194" t="s">
        <v>193</v>
      </c>
      <c r="C346" s="194" t="s">
        <v>313</v>
      </c>
      <c r="D346" s="195" t="s">
        <v>314</v>
      </c>
      <c r="E346" s="196" t="s">
        <v>315</v>
      </c>
      <c r="F346" s="197">
        <v>1.61</v>
      </c>
      <c r="G346" s="197"/>
      <c r="H346" s="197">
        <v>1.61</v>
      </c>
      <c r="I346" s="198"/>
    </row>
    <row r="347" ht="19.9" customHeight="1" spans="2:9">
      <c r="B347" s="194" t="s">
        <v>193</v>
      </c>
      <c r="C347" s="194" t="s">
        <v>319</v>
      </c>
      <c r="D347" s="195" t="s">
        <v>320</v>
      </c>
      <c r="E347" s="196" t="s">
        <v>321</v>
      </c>
      <c r="F347" s="197">
        <v>2</v>
      </c>
      <c r="G347" s="197"/>
      <c r="H347" s="197">
        <v>2</v>
      </c>
      <c r="I347" s="198"/>
    </row>
    <row r="348" ht="19.9" customHeight="1" spans="2:9">
      <c r="B348" s="194" t="s">
        <v>193</v>
      </c>
      <c r="C348" s="194" t="s">
        <v>240</v>
      </c>
      <c r="D348" s="195" t="s">
        <v>365</v>
      </c>
      <c r="E348" s="196" t="s">
        <v>366</v>
      </c>
      <c r="F348" s="197">
        <v>3.5</v>
      </c>
      <c r="G348" s="197"/>
      <c r="H348" s="197">
        <v>3.5</v>
      </c>
      <c r="I348" s="198"/>
    </row>
    <row r="349" ht="19.9" customHeight="1" spans="2:9">
      <c r="B349" s="194" t="s">
        <v>193</v>
      </c>
      <c r="C349" s="194" t="s">
        <v>194</v>
      </c>
      <c r="D349" s="195" t="s">
        <v>291</v>
      </c>
      <c r="E349" s="196" t="s">
        <v>292</v>
      </c>
      <c r="F349" s="197">
        <v>3.33</v>
      </c>
      <c r="G349" s="197"/>
      <c r="H349" s="197">
        <v>3.33</v>
      </c>
      <c r="I349" s="198"/>
    </row>
    <row r="350" ht="19.9" customHeight="1" spans="1:9">
      <c r="A350" s="165"/>
      <c r="B350" s="194" t="s">
        <v>193</v>
      </c>
      <c r="C350" s="194" t="s">
        <v>194</v>
      </c>
      <c r="D350" s="195" t="s">
        <v>295</v>
      </c>
      <c r="E350" s="196" t="s">
        <v>296</v>
      </c>
      <c r="F350" s="197">
        <v>3.17</v>
      </c>
      <c r="G350" s="197"/>
      <c r="H350" s="197">
        <v>3.17</v>
      </c>
      <c r="I350" s="198"/>
    </row>
    <row r="351" ht="19.9" customHeight="1" spans="1:9">
      <c r="A351" s="165"/>
      <c r="B351" s="194" t="s">
        <v>193</v>
      </c>
      <c r="C351" s="194" t="s">
        <v>194</v>
      </c>
      <c r="D351" s="195" t="s">
        <v>293</v>
      </c>
      <c r="E351" s="196" t="s">
        <v>294</v>
      </c>
      <c r="F351" s="197">
        <v>0.16</v>
      </c>
      <c r="G351" s="197"/>
      <c r="H351" s="197">
        <v>0.16</v>
      </c>
      <c r="I351" s="198"/>
    </row>
    <row r="352" ht="19.9" customHeight="1" spans="2:9">
      <c r="B352" s="194" t="s">
        <v>193</v>
      </c>
      <c r="C352" s="194" t="s">
        <v>310</v>
      </c>
      <c r="D352" s="195" t="s">
        <v>311</v>
      </c>
      <c r="E352" s="196" t="s">
        <v>312</v>
      </c>
      <c r="F352" s="197">
        <v>2.5</v>
      </c>
      <c r="G352" s="197"/>
      <c r="H352" s="197">
        <v>2.5</v>
      </c>
      <c r="I352" s="198"/>
    </row>
    <row r="353" ht="19.9" customHeight="1" spans="2:9">
      <c r="B353" s="194" t="s">
        <v>193</v>
      </c>
      <c r="C353" s="194" t="s">
        <v>285</v>
      </c>
      <c r="D353" s="195" t="s">
        <v>286</v>
      </c>
      <c r="E353" s="196" t="s">
        <v>287</v>
      </c>
      <c r="F353" s="197">
        <v>1</v>
      </c>
      <c r="G353" s="197"/>
      <c r="H353" s="197">
        <v>1</v>
      </c>
      <c r="I353" s="198"/>
    </row>
    <row r="354" ht="19.9" customHeight="1" spans="2:9">
      <c r="B354" s="194" t="s">
        <v>193</v>
      </c>
      <c r="C354" s="194" t="s">
        <v>232</v>
      </c>
      <c r="D354" s="195" t="s">
        <v>274</v>
      </c>
      <c r="E354" s="196" t="s">
        <v>275</v>
      </c>
      <c r="F354" s="197">
        <v>1.5</v>
      </c>
      <c r="G354" s="197"/>
      <c r="H354" s="197">
        <v>1.5</v>
      </c>
      <c r="I354" s="198"/>
    </row>
    <row r="355" ht="19.9" customHeight="1" spans="2:9">
      <c r="B355" s="194" t="s">
        <v>193</v>
      </c>
      <c r="C355" s="194" t="s">
        <v>304</v>
      </c>
      <c r="D355" s="195" t="s">
        <v>305</v>
      </c>
      <c r="E355" s="196" t="s">
        <v>306</v>
      </c>
      <c r="F355" s="197">
        <v>3</v>
      </c>
      <c r="G355" s="197"/>
      <c r="H355" s="197">
        <v>3</v>
      </c>
      <c r="I355" s="198"/>
    </row>
    <row r="356" ht="19.9" customHeight="1" spans="2:9">
      <c r="B356" s="194" t="s">
        <v>193</v>
      </c>
      <c r="C356" s="194" t="s">
        <v>298</v>
      </c>
      <c r="D356" s="195" t="s">
        <v>299</v>
      </c>
      <c r="E356" s="196" t="s">
        <v>300</v>
      </c>
      <c r="F356" s="197">
        <v>3</v>
      </c>
      <c r="G356" s="197"/>
      <c r="H356" s="197">
        <v>3</v>
      </c>
      <c r="I356" s="198"/>
    </row>
    <row r="357" ht="19.9" customHeight="1" spans="2:9">
      <c r="B357" s="194" t="s">
        <v>193</v>
      </c>
      <c r="C357" s="194" t="s">
        <v>301</v>
      </c>
      <c r="D357" s="195" t="s">
        <v>302</v>
      </c>
      <c r="E357" s="196" t="s">
        <v>303</v>
      </c>
      <c r="F357" s="197">
        <v>1.5</v>
      </c>
      <c r="G357" s="197"/>
      <c r="H357" s="197">
        <v>1.5</v>
      </c>
      <c r="I357" s="198"/>
    </row>
    <row r="358" ht="19.9" customHeight="1" spans="2:9">
      <c r="B358" s="194" t="s">
        <v>193</v>
      </c>
      <c r="C358" s="194" t="s">
        <v>307</v>
      </c>
      <c r="D358" s="195" t="s">
        <v>308</v>
      </c>
      <c r="E358" s="196" t="s">
        <v>309</v>
      </c>
      <c r="F358" s="197">
        <v>2.4</v>
      </c>
      <c r="G358" s="197"/>
      <c r="H358" s="197">
        <v>2.4</v>
      </c>
      <c r="I358" s="198"/>
    </row>
    <row r="359" ht="19.9" customHeight="1" spans="2:9">
      <c r="B359" s="194" t="s">
        <v>193</v>
      </c>
      <c r="C359" s="194" t="s">
        <v>282</v>
      </c>
      <c r="D359" s="195" t="s">
        <v>283</v>
      </c>
      <c r="E359" s="196" t="s">
        <v>284</v>
      </c>
      <c r="F359" s="197">
        <v>2.5</v>
      </c>
      <c r="G359" s="197"/>
      <c r="H359" s="197">
        <v>2.5</v>
      </c>
      <c r="I359" s="198"/>
    </row>
    <row r="360" ht="19.9" customHeight="1" spans="2:9">
      <c r="B360" s="194" t="s">
        <v>22</v>
      </c>
      <c r="C360" s="194" t="s">
        <v>22</v>
      </c>
      <c r="D360" s="195" t="s">
        <v>322</v>
      </c>
      <c r="E360" s="196" t="s">
        <v>323</v>
      </c>
      <c r="F360" s="197">
        <v>267.67</v>
      </c>
      <c r="G360" s="197">
        <v>267.67</v>
      </c>
      <c r="H360" s="197"/>
      <c r="I360" s="198"/>
    </row>
    <row r="361" ht="19.9" customHeight="1" spans="1:9">
      <c r="A361" s="165"/>
      <c r="B361" s="194" t="s">
        <v>217</v>
      </c>
      <c r="C361" s="194" t="s">
        <v>218</v>
      </c>
      <c r="D361" s="195" t="s">
        <v>336</v>
      </c>
      <c r="E361" s="196" t="s">
        <v>337</v>
      </c>
      <c r="F361" s="197">
        <v>55.59</v>
      </c>
      <c r="G361" s="197">
        <v>55.59</v>
      </c>
      <c r="H361" s="197"/>
      <c r="I361" s="198"/>
    </row>
    <row r="362" ht="19.9" customHeight="1" spans="1:9">
      <c r="A362" s="165"/>
      <c r="B362" s="194" t="s">
        <v>217</v>
      </c>
      <c r="C362" s="194" t="s">
        <v>218</v>
      </c>
      <c r="D362" s="195" t="s">
        <v>338</v>
      </c>
      <c r="E362" s="196" t="s">
        <v>339</v>
      </c>
      <c r="F362" s="197">
        <v>55.59</v>
      </c>
      <c r="G362" s="197">
        <v>55.59</v>
      </c>
      <c r="H362" s="197"/>
      <c r="I362" s="198"/>
    </row>
    <row r="363" ht="19.9" customHeight="1" spans="2:9">
      <c r="B363" s="194" t="s">
        <v>217</v>
      </c>
      <c r="C363" s="194" t="s">
        <v>226</v>
      </c>
      <c r="D363" s="195" t="s">
        <v>329</v>
      </c>
      <c r="E363" s="196" t="s">
        <v>330</v>
      </c>
      <c r="F363" s="197">
        <v>1.47</v>
      </c>
      <c r="G363" s="197">
        <v>1.47</v>
      </c>
      <c r="H363" s="197"/>
      <c r="I363" s="198"/>
    </row>
    <row r="364" ht="19.9" customHeight="1" spans="1:9">
      <c r="A364" s="165"/>
      <c r="B364" s="194" t="s">
        <v>217</v>
      </c>
      <c r="C364" s="194" t="s">
        <v>226</v>
      </c>
      <c r="D364" s="195" t="s">
        <v>369</v>
      </c>
      <c r="E364" s="196" t="s">
        <v>370</v>
      </c>
      <c r="F364" s="197">
        <v>0.8</v>
      </c>
      <c r="G364" s="197">
        <v>0.8</v>
      </c>
      <c r="H364" s="197"/>
      <c r="I364" s="198"/>
    </row>
    <row r="365" ht="19.9" customHeight="1" spans="1:9">
      <c r="A365" s="165"/>
      <c r="B365" s="194" t="s">
        <v>217</v>
      </c>
      <c r="C365" s="194" t="s">
        <v>226</v>
      </c>
      <c r="D365" s="195" t="s">
        <v>331</v>
      </c>
      <c r="E365" s="196" t="s">
        <v>332</v>
      </c>
      <c r="F365" s="197">
        <v>0.67</v>
      </c>
      <c r="G365" s="197">
        <v>0.67</v>
      </c>
      <c r="H365" s="197"/>
      <c r="I365" s="198"/>
    </row>
    <row r="366" ht="19.9" customHeight="1" spans="2:9">
      <c r="B366" s="194" t="s">
        <v>217</v>
      </c>
      <c r="C366" s="194" t="s">
        <v>232</v>
      </c>
      <c r="D366" s="195" t="s">
        <v>324</v>
      </c>
      <c r="E366" s="196" t="s">
        <v>325</v>
      </c>
      <c r="F366" s="197">
        <v>82.49</v>
      </c>
      <c r="G366" s="197">
        <v>82.49</v>
      </c>
      <c r="H366" s="197"/>
      <c r="I366" s="198"/>
    </row>
    <row r="367" ht="19.9" customHeight="1" spans="1:9">
      <c r="A367" s="165"/>
      <c r="B367" s="194" t="s">
        <v>217</v>
      </c>
      <c r="C367" s="194" t="s">
        <v>232</v>
      </c>
      <c r="D367" s="195" t="s">
        <v>327</v>
      </c>
      <c r="E367" s="196" t="s">
        <v>328</v>
      </c>
      <c r="F367" s="197">
        <v>0.92</v>
      </c>
      <c r="G367" s="197">
        <v>0.92</v>
      </c>
      <c r="H367" s="197"/>
      <c r="I367" s="198"/>
    </row>
    <row r="368" ht="19.9" customHeight="1" spans="1:9">
      <c r="A368" s="165"/>
      <c r="B368" s="194" t="s">
        <v>217</v>
      </c>
      <c r="C368" s="194" t="s">
        <v>232</v>
      </c>
      <c r="D368" s="195" t="s">
        <v>326</v>
      </c>
      <c r="E368" s="196" t="s">
        <v>231</v>
      </c>
      <c r="F368" s="197">
        <v>81.57</v>
      </c>
      <c r="G368" s="197">
        <v>81.57</v>
      </c>
      <c r="H368" s="197"/>
      <c r="I368" s="198"/>
    </row>
    <row r="369" ht="19.9" customHeight="1" spans="2:9">
      <c r="B369" s="194" t="s">
        <v>217</v>
      </c>
      <c r="C369" s="194" t="s">
        <v>282</v>
      </c>
      <c r="D369" s="195" t="s">
        <v>349</v>
      </c>
      <c r="E369" s="196" t="s">
        <v>350</v>
      </c>
      <c r="F369" s="197">
        <v>27</v>
      </c>
      <c r="G369" s="197">
        <v>27</v>
      </c>
      <c r="H369" s="197"/>
      <c r="I369" s="198"/>
    </row>
    <row r="370" ht="19.9" customHeight="1" spans="2:9">
      <c r="B370" s="194" t="s">
        <v>217</v>
      </c>
      <c r="C370" s="194" t="s">
        <v>301</v>
      </c>
      <c r="D370" s="195" t="s">
        <v>347</v>
      </c>
      <c r="E370" s="196" t="s">
        <v>348</v>
      </c>
      <c r="F370" s="197">
        <v>8.47</v>
      </c>
      <c r="G370" s="197">
        <v>8.47</v>
      </c>
      <c r="H370" s="197"/>
      <c r="I370" s="198"/>
    </row>
    <row r="371" ht="19.9" customHeight="1" spans="2:9">
      <c r="B371" s="194" t="s">
        <v>217</v>
      </c>
      <c r="C371" s="194" t="s">
        <v>319</v>
      </c>
      <c r="D371" s="195" t="s">
        <v>367</v>
      </c>
      <c r="E371" s="196" t="s">
        <v>368</v>
      </c>
      <c r="F371" s="197">
        <v>50.58</v>
      </c>
      <c r="G371" s="197">
        <v>50.58</v>
      </c>
      <c r="H371" s="197"/>
      <c r="I371" s="198"/>
    </row>
    <row r="372" ht="19.9" customHeight="1" spans="2:9">
      <c r="B372" s="194" t="s">
        <v>217</v>
      </c>
      <c r="C372" s="194" t="s">
        <v>333</v>
      </c>
      <c r="D372" s="195" t="s">
        <v>334</v>
      </c>
      <c r="E372" s="196" t="s">
        <v>335</v>
      </c>
      <c r="F372" s="197">
        <v>10.7</v>
      </c>
      <c r="G372" s="197">
        <v>10.7</v>
      </c>
      <c r="H372" s="197"/>
      <c r="I372" s="198"/>
    </row>
    <row r="373" ht="19.9" customHeight="1" spans="2:9">
      <c r="B373" s="194" t="s">
        <v>217</v>
      </c>
      <c r="C373" s="194" t="s">
        <v>344</v>
      </c>
      <c r="D373" s="195" t="s">
        <v>345</v>
      </c>
      <c r="E373" s="196" t="s">
        <v>346</v>
      </c>
      <c r="F373" s="197">
        <v>31.37</v>
      </c>
      <c r="G373" s="197">
        <v>31.37</v>
      </c>
      <c r="H373" s="197"/>
      <c r="I373" s="198"/>
    </row>
    <row r="374" ht="19.9" customHeight="1" spans="2:9">
      <c r="B374" s="194" t="s">
        <v>22</v>
      </c>
      <c r="C374" s="194" t="s">
        <v>22</v>
      </c>
      <c r="D374" s="195" t="s">
        <v>351</v>
      </c>
      <c r="E374" s="196" t="s">
        <v>352</v>
      </c>
      <c r="F374" s="197">
        <v>10.08</v>
      </c>
      <c r="G374" s="197">
        <v>10.08</v>
      </c>
      <c r="H374" s="197"/>
      <c r="I374" s="198"/>
    </row>
    <row r="375" ht="19.9" customHeight="1" spans="1:9">
      <c r="A375" s="165"/>
      <c r="B375" s="194" t="s">
        <v>239</v>
      </c>
      <c r="C375" s="194" t="s">
        <v>240</v>
      </c>
      <c r="D375" s="195" t="s">
        <v>353</v>
      </c>
      <c r="E375" s="196" t="s">
        <v>354</v>
      </c>
      <c r="F375" s="197">
        <v>10.08</v>
      </c>
      <c r="G375" s="197">
        <v>10.08</v>
      </c>
      <c r="H375" s="197"/>
      <c r="I375" s="198"/>
    </row>
    <row r="376" ht="19.9" customHeight="1" spans="1:9">
      <c r="A376" s="165"/>
      <c r="B376" s="194" t="s">
        <v>239</v>
      </c>
      <c r="C376" s="194" t="s">
        <v>240</v>
      </c>
      <c r="D376" s="195" t="s">
        <v>355</v>
      </c>
      <c r="E376" s="196" t="s">
        <v>356</v>
      </c>
      <c r="F376" s="197">
        <v>10.08</v>
      </c>
      <c r="G376" s="197">
        <v>10.08</v>
      </c>
      <c r="H376" s="197"/>
      <c r="I376" s="198"/>
    </row>
    <row r="377" ht="19.9" customHeight="1" spans="2:9">
      <c r="B377" s="194" t="s">
        <v>22</v>
      </c>
      <c r="C377" s="194" t="s">
        <v>22</v>
      </c>
      <c r="D377" s="195" t="s">
        <v>80</v>
      </c>
      <c r="E377" s="196" t="s">
        <v>81</v>
      </c>
      <c r="F377" s="197">
        <v>229.89</v>
      </c>
      <c r="G377" s="197">
        <v>207.99</v>
      </c>
      <c r="H377" s="197">
        <v>21.9</v>
      </c>
      <c r="I377" s="198"/>
    </row>
    <row r="378" ht="19.9" customHeight="1" spans="1:9">
      <c r="A378" s="165"/>
      <c r="B378" s="194" t="s">
        <v>22</v>
      </c>
      <c r="C378" s="194" t="s">
        <v>22</v>
      </c>
      <c r="D378" s="195" t="s">
        <v>322</v>
      </c>
      <c r="E378" s="196" t="s">
        <v>323</v>
      </c>
      <c r="F378" s="197">
        <v>207.99</v>
      </c>
      <c r="G378" s="197">
        <v>207.99</v>
      </c>
      <c r="H378" s="197"/>
      <c r="I378" s="198"/>
    </row>
    <row r="379" ht="19.9" customHeight="1" spans="1:9">
      <c r="A379" s="165"/>
      <c r="B379" s="194" t="s">
        <v>217</v>
      </c>
      <c r="C379" s="194" t="s">
        <v>232</v>
      </c>
      <c r="D379" s="195" t="s">
        <v>324</v>
      </c>
      <c r="E379" s="196" t="s">
        <v>325</v>
      </c>
      <c r="F379" s="197">
        <v>60.58</v>
      </c>
      <c r="G379" s="197">
        <v>60.58</v>
      </c>
      <c r="H379" s="197"/>
      <c r="I379" s="198"/>
    </row>
    <row r="380" ht="19.9" customHeight="1" spans="1:9">
      <c r="A380" s="165"/>
      <c r="B380" s="194" t="s">
        <v>217</v>
      </c>
      <c r="C380" s="194" t="s">
        <v>232</v>
      </c>
      <c r="D380" s="195" t="s">
        <v>327</v>
      </c>
      <c r="E380" s="196" t="s">
        <v>328</v>
      </c>
      <c r="F380" s="197">
        <v>0.76</v>
      </c>
      <c r="G380" s="197">
        <v>0.76</v>
      </c>
      <c r="H380" s="197"/>
      <c r="I380" s="198"/>
    </row>
    <row r="381" ht="19.9" customHeight="1" spans="1:9">
      <c r="A381" s="165"/>
      <c r="B381" s="194" t="s">
        <v>217</v>
      </c>
      <c r="C381" s="194" t="s">
        <v>232</v>
      </c>
      <c r="D381" s="195" t="s">
        <v>326</v>
      </c>
      <c r="E381" s="196" t="s">
        <v>231</v>
      </c>
      <c r="F381" s="197">
        <v>59.83</v>
      </c>
      <c r="G381" s="197">
        <v>59.83</v>
      </c>
      <c r="H381" s="197"/>
      <c r="I381" s="198"/>
    </row>
    <row r="382" ht="19.9" customHeight="1" spans="2:9">
      <c r="B382" s="194" t="s">
        <v>217</v>
      </c>
      <c r="C382" s="194" t="s">
        <v>301</v>
      </c>
      <c r="D382" s="195" t="s">
        <v>347</v>
      </c>
      <c r="E382" s="196" t="s">
        <v>348</v>
      </c>
      <c r="F382" s="197">
        <v>7.21</v>
      </c>
      <c r="G382" s="197">
        <v>7.21</v>
      </c>
      <c r="H382" s="197"/>
      <c r="I382" s="198"/>
    </row>
    <row r="383" ht="19.9" customHeight="1" spans="2:9">
      <c r="B383" s="194" t="s">
        <v>217</v>
      </c>
      <c r="C383" s="194" t="s">
        <v>282</v>
      </c>
      <c r="D383" s="195" t="s">
        <v>349</v>
      </c>
      <c r="E383" s="196" t="s">
        <v>350</v>
      </c>
      <c r="F383" s="197">
        <v>21.21</v>
      </c>
      <c r="G383" s="197">
        <v>21.21</v>
      </c>
      <c r="H383" s="197"/>
      <c r="I383" s="198"/>
    </row>
    <row r="384" ht="19.9" customHeight="1" spans="2:9">
      <c r="B384" s="194" t="s">
        <v>217</v>
      </c>
      <c r="C384" s="194" t="s">
        <v>218</v>
      </c>
      <c r="D384" s="195" t="s">
        <v>336</v>
      </c>
      <c r="E384" s="196" t="s">
        <v>337</v>
      </c>
      <c r="F384" s="197">
        <v>45.22</v>
      </c>
      <c r="G384" s="197">
        <v>45.22</v>
      </c>
      <c r="H384" s="197"/>
      <c r="I384" s="198"/>
    </row>
    <row r="385" ht="19.9" customHeight="1" spans="1:9">
      <c r="A385" s="165"/>
      <c r="B385" s="194" t="s">
        <v>217</v>
      </c>
      <c r="C385" s="194" t="s">
        <v>218</v>
      </c>
      <c r="D385" s="195" t="s">
        <v>338</v>
      </c>
      <c r="E385" s="196" t="s">
        <v>339</v>
      </c>
      <c r="F385" s="197">
        <v>45.22</v>
      </c>
      <c r="G385" s="197">
        <v>45.22</v>
      </c>
      <c r="H385" s="197"/>
      <c r="I385" s="198"/>
    </row>
    <row r="386" ht="19.9" customHeight="1" spans="2:9">
      <c r="B386" s="194" t="s">
        <v>217</v>
      </c>
      <c r="C386" s="194" t="s">
        <v>333</v>
      </c>
      <c r="D386" s="195" t="s">
        <v>334</v>
      </c>
      <c r="E386" s="196" t="s">
        <v>335</v>
      </c>
      <c r="F386" s="197">
        <v>8.17</v>
      </c>
      <c r="G386" s="197">
        <v>8.17</v>
      </c>
      <c r="H386" s="197"/>
      <c r="I386" s="198"/>
    </row>
    <row r="387" ht="19.9" customHeight="1" spans="2:9">
      <c r="B387" s="194" t="s">
        <v>217</v>
      </c>
      <c r="C387" s="194" t="s">
        <v>344</v>
      </c>
      <c r="D387" s="195" t="s">
        <v>345</v>
      </c>
      <c r="E387" s="196" t="s">
        <v>346</v>
      </c>
      <c r="F387" s="197">
        <v>23.57</v>
      </c>
      <c r="G387" s="197">
        <v>23.57</v>
      </c>
      <c r="H387" s="197"/>
      <c r="I387" s="198"/>
    </row>
    <row r="388" ht="19.9" customHeight="1" spans="2:9">
      <c r="B388" s="194" t="s">
        <v>217</v>
      </c>
      <c r="C388" s="194" t="s">
        <v>319</v>
      </c>
      <c r="D388" s="195" t="s">
        <v>367</v>
      </c>
      <c r="E388" s="196" t="s">
        <v>368</v>
      </c>
      <c r="F388" s="197">
        <v>40.91</v>
      </c>
      <c r="G388" s="197">
        <v>40.91</v>
      </c>
      <c r="H388" s="197"/>
      <c r="I388" s="198"/>
    </row>
    <row r="389" ht="19.9" customHeight="1" spans="2:9">
      <c r="B389" s="194" t="s">
        <v>217</v>
      </c>
      <c r="C389" s="194" t="s">
        <v>226</v>
      </c>
      <c r="D389" s="195" t="s">
        <v>329</v>
      </c>
      <c r="E389" s="196" t="s">
        <v>330</v>
      </c>
      <c r="F389" s="197">
        <v>1.12</v>
      </c>
      <c r="G389" s="197">
        <v>1.12</v>
      </c>
      <c r="H389" s="197"/>
      <c r="I389" s="198"/>
    </row>
    <row r="390" ht="19.9" customHeight="1" spans="1:9">
      <c r="A390" s="165"/>
      <c r="B390" s="194" t="s">
        <v>217</v>
      </c>
      <c r="C390" s="194" t="s">
        <v>226</v>
      </c>
      <c r="D390" s="195" t="s">
        <v>331</v>
      </c>
      <c r="E390" s="196" t="s">
        <v>332</v>
      </c>
      <c r="F390" s="197">
        <v>0.51</v>
      </c>
      <c r="G390" s="197">
        <v>0.51</v>
      </c>
      <c r="H390" s="197"/>
      <c r="I390" s="198"/>
    </row>
    <row r="391" ht="19.9" customHeight="1" spans="1:9">
      <c r="A391" s="165"/>
      <c r="B391" s="194" t="s">
        <v>217</v>
      </c>
      <c r="C391" s="194" t="s">
        <v>226</v>
      </c>
      <c r="D391" s="195" t="s">
        <v>369</v>
      </c>
      <c r="E391" s="196" t="s">
        <v>370</v>
      </c>
      <c r="F391" s="197">
        <v>0.61</v>
      </c>
      <c r="G391" s="197">
        <v>0.61</v>
      </c>
      <c r="H391" s="197"/>
      <c r="I391" s="198"/>
    </row>
    <row r="392" ht="19.9" customHeight="1" spans="2:9">
      <c r="B392" s="194" t="s">
        <v>22</v>
      </c>
      <c r="C392" s="194" t="s">
        <v>22</v>
      </c>
      <c r="D392" s="195" t="s">
        <v>272</v>
      </c>
      <c r="E392" s="196" t="s">
        <v>273</v>
      </c>
      <c r="F392" s="197">
        <v>21.9</v>
      </c>
      <c r="G392" s="197"/>
      <c r="H392" s="197">
        <v>21.9</v>
      </c>
      <c r="I392" s="198"/>
    </row>
    <row r="393" ht="19.9" customHeight="1" spans="1:9">
      <c r="A393" s="165"/>
      <c r="B393" s="194" t="s">
        <v>193</v>
      </c>
      <c r="C393" s="194" t="s">
        <v>232</v>
      </c>
      <c r="D393" s="195" t="s">
        <v>274</v>
      </c>
      <c r="E393" s="196" t="s">
        <v>275</v>
      </c>
      <c r="F393" s="197">
        <v>1.08</v>
      </c>
      <c r="G393" s="197"/>
      <c r="H393" s="197">
        <v>1.08</v>
      </c>
      <c r="I393" s="198"/>
    </row>
    <row r="394" ht="19.9" customHeight="1" spans="2:9">
      <c r="B394" s="194" t="s">
        <v>193</v>
      </c>
      <c r="C394" s="194" t="s">
        <v>194</v>
      </c>
      <c r="D394" s="195" t="s">
        <v>291</v>
      </c>
      <c r="E394" s="196" t="s">
        <v>292</v>
      </c>
      <c r="F394" s="197">
        <v>2.88</v>
      </c>
      <c r="G394" s="197"/>
      <c r="H394" s="197">
        <v>2.88</v>
      </c>
      <c r="I394" s="198"/>
    </row>
    <row r="395" ht="19.9" customHeight="1" spans="1:9">
      <c r="A395" s="165"/>
      <c r="B395" s="194" t="s">
        <v>193</v>
      </c>
      <c r="C395" s="194" t="s">
        <v>194</v>
      </c>
      <c r="D395" s="195" t="s">
        <v>297</v>
      </c>
      <c r="E395" s="196" t="s">
        <v>192</v>
      </c>
      <c r="F395" s="197">
        <v>0.84</v>
      </c>
      <c r="G395" s="197"/>
      <c r="H395" s="197">
        <v>0.84</v>
      </c>
      <c r="I395" s="198"/>
    </row>
    <row r="396" ht="19.9" customHeight="1" spans="1:9">
      <c r="A396" s="165"/>
      <c r="B396" s="194" t="s">
        <v>193</v>
      </c>
      <c r="C396" s="194" t="s">
        <v>194</v>
      </c>
      <c r="D396" s="195" t="s">
        <v>295</v>
      </c>
      <c r="E396" s="196" t="s">
        <v>296</v>
      </c>
      <c r="F396" s="197">
        <v>2.04</v>
      </c>
      <c r="G396" s="197"/>
      <c r="H396" s="197">
        <v>2.04</v>
      </c>
      <c r="I396" s="198"/>
    </row>
    <row r="397" ht="19.9" customHeight="1" spans="2:9">
      <c r="B397" s="194" t="s">
        <v>193</v>
      </c>
      <c r="C397" s="194" t="s">
        <v>310</v>
      </c>
      <c r="D397" s="195" t="s">
        <v>311</v>
      </c>
      <c r="E397" s="196" t="s">
        <v>312</v>
      </c>
      <c r="F397" s="197">
        <v>1.84</v>
      </c>
      <c r="G397" s="197"/>
      <c r="H397" s="197">
        <v>1.84</v>
      </c>
      <c r="I397" s="198"/>
    </row>
    <row r="398" ht="19.9" customHeight="1" spans="2:9">
      <c r="B398" s="194" t="s">
        <v>193</v>
      </c>
      <c r="C398" s="194" t="s">
        <v>319</v>
      </c>
      <c r="D398" s="195" t="s">
        <v>320</v>
      </c>
      <c r="E398" s="196" t="s">
        <v>321</v>
      </c>
      <c r="F398" s="197">
        <v>1.72</v>
      </c>
      <c r="G398" s="197"/>
      <c r="H398" s="197">
        <v>1.72</v>
      </c>
      <c r="I398" s="198"/>
    </row>
    <row r="399" ht="19.9" customHeight="1" spans="2:9">
      <c r="B399" s="194" t="s">
        <v>193</v>
      </c>
      <c r="C399" s="194" t="s">
        <v>316</v>
      </c>
      <c r="D399" s="195" t="s">
        <v>317</v>
      </c>
      <c r="E399" s="196" t="s">
        <v>318</v>
      </c>
      <c r="F399" s="197">
        <v>0.03</v>
      </c>
      <c r="G399" s="197"/>
      <c r="H399" s="197">
        <v>0.03</v>
      </c>
      <c r="I399" s="198"/>
    </row>
    <row r="400" ht="19.9" customHeight="1" spans="2:9">
      <c r="B400" s="194" t="s">
        <v>193</v>
      </c>
      <c r="C400" s="194" t="s">
        <v>307</v>
      </c>
      <c r="D400" s="195" t="s">
        <v>308</v>
      </c>
      <c r="E400" s="196" t="s">
        <v>309</v>
      </c>
      <c r="F400" s="197">
        <v>0.92</v>
      </c>
      <c r="G400" s="197"/>
      <c r="H400" s="197">
        <v>0.92</v>
      </c>
      <c r="I400" s="198"/>
    </row>
    <row r="401" ht="19.9" customHeight="1" spans="2:9">
      <c r="B401" s="194" t="s">
        <v>193</v>
      </c>
      <c r="C401" s="194" t="s">
        <v>357</v>
      </c>
      <c r="D401" s="195" t="s">
        <v>358</v>
      </c>
      <c r="E401" s="196" t="s">
        <v>359</v>
      </c>
      <c r="F401" s="197">
        <v>0.12</v>
      </c>
      <c r="G401" s="197"/>
      <c r="H401" s="197">
        <v>0.12</v>
      </c>
      <c r="I401" s="198"/>
    </row>
    <row r="402" ht="19.9" customHeight="1" spans="2:9">
      <c r="B402" s="194" t="s">
        <v>193</v>
      </c>
      <c r="C402" s="194" t="s">
        <v>298</v>
      </c>
      <c r="D402" s="195" t="s">
        <v>299</v>
      </c>
      <c r="E402" s="196" t="s">
        <v>300</v>
      </c>
      <c r="F402" s="197">
        <v>6.4</v>
      </c>
      <c r="G402" s="197"/>
      <c r="H402" s="197">
        <v>6.4</v>
      </c>
      <c r="I402" s="198"/>
    </row>
    <row r="403" ht="19.9" customHeight="1" spans="2:9">
      <c r="B403" s="194" t="s">
        <v>193</v>
      </c>
      <c r="C403" s="194" t="s">
        <v>285</v>
      </c>
      <c r="D403" s="195" t="s">
        <v>286</v>
      </c>
      <c r="E403" s="196" t="s">
        <v>287</v>
      </c>
      <c r="F403" s="197">
        <v>2.2</v>
      </c>
      <c r="G403" s="197"/>
      <c r="H403" s="197">
        <v>2.2</v>
      </c>
      <c r="I403" s="198"/>
    </row>
    <row r="404" ht="19.9" customHeight="1" spans="2:9">
      <c r="B404" s="194" t="s">
        <v>193</v>
      </c>
      <c r="C404" s="194" t="s">
        <v>380</v>
      </c>
      <c r="D404" s="195" t="s">
        <v>381</v>
      </c>
      <c r="E404" s="196" t="s">
        <v>382</v>
      </c>
      <c r="F404" s="197">
        <v>0.38</v>
      </c>
      <c r="G404" s="197"/>
      <c r="H404" s="197">
        <v>0.38</v>
      </c>
      <c r="I404" s="198"/>
    </row>
    <row r="405" ht="19.9" customHeight="1" spans="2:9">
      <c r="B405" s="194" t="s">
        <v>193</v>
      </c>
      <c r="C405" s="194" t="s">
        <v>240</v>
      </c>
      <c r="D405" s="195" t="s">
        <v>365</v>
      </c>
      <c r="E405" s="196" t="s">
        <v>366</v>
      </c>
      <c r="F405" s="197">
        <v>0.02</v>
      </c>
      <c r="G405" s="197"/>
      <c r="H405" s="197">
        <v>0.02</v>
      </c>
      <c r="I405" s="198"/>
    </row>
    <row r="406" ht="19.9" customHeight="1" spans="2:9">
      <c r="B406" s="194" t="s">
        <v>193</v>
      </c>
      <c r="C406" s="194" t="s">
        <v>313</v>
      </c>
      <c r="D406" s="195" t="s">
        <v>314</v>
      </c>
      <c r="E406" s="196" t="s">
        <v>315</v>
      </c>
      <c r="F406" s="197">
        <v>1.23</v>
      </c>
      <c r="G406" s="197"/>
      <c r="H406" s="197">
        <v>1.23</v>
      </c>
      <c r="I406" s="198"/>
    </row>
    <row r="407" ht="19.9" customHeight="1" spans="2:9">
      <c r="B407" s="194" t="s">
        <v>193</v>
      </c>
      <c r="C407" s="194" t="s">
        <v>304</v>
      </c>
      <c r="D407" s="195" t="s">
        <v>305</v>
      </c>
      <c r="E407" s="196" t="s">
        <v>306</v>
      </c>
      <c r="F407" s="197">
        <v>3.1</v>
      </c>
      <c r="G407" s="197"/>
      <c r="H407" s="197">
        <v>3.1</v>
      </c>
      <c r="I407" s="198"/>
    </row>
    <row r="408" ht="8.5" customHeight="1" spans="1:9">
      <c r="A408" s="176"/>
      <c r="B408" s="176"/>
      <c r="C408" s="176"/>
      <c r="D408" s="199"/>
      <c r="E408" s="176"/>
      <c r="F408" s="176"/>
      <c r="G408" s="176"/>
      <c r="H408" s="176"/>
      <c r="I408" s="200"/>
    </row>
  </sheetData>
  <mergeCells count="49">
    <mergeCell ref="B1:C1"/>
    <mergeCell ref="B2:H2"/>
    <mergeCell ref="B3:E3"/>
    <mergeCell ref="B4:E4"/>
    <mergeCell ref="F4:H4"/>
    <mergeCell ref="B5:C5"/>
    <mergeCell ref="A18:A20"/>
    <mergeCell ref="A31:A32"/>
    <mergeCell ref="A37:A39"/>
    <mergeCell ref="A51:A53"/>
    <mergeCell ref="A72:A73"/>
    <mergeCell ref="A79:A80"/>
    <mergeCell ref="A92:A94"/>
    <mergeCell ref="A109:A111"/>
    <mergeCell ref="A115:A116"/>
    <mergeCell ref="A120:A121"/>
    <mergeCell ref="A126:A128"/>
    <mergeCell ref="A133:A134"/>
    <mergeCell ref="A137:A138"/>
    <mergeCell ref="A140:A141"/>
    <mergeCell ref="A147:A148"/>
    <mergeCell ref="A154:A155"/>
    <mergeCell ref="A171:A173"/>
    <mergeCell ref="A197:A198"/>
    <mergeCell ref="A200:A201"/>
    <mergeCell ref="A210:A211"/>
    <mergeCell ref="A213:A214"/>
    <mergeCell ref="A223:A224"/>
    <mergeCell ref="A236:A238"/>
    <mergeCell ref="A258:A259"/>
    <mergeCell ref="A271:A272"/>
    <mergeCell ref="A274:A275"/>
    <mergeCell ref="A285:A287"/>
    <mergeCell ref="A296:A297"/>
    <mergeCell ref="A299:A300"/>
    <mergeCell ref="A318:A319"/>
    <mergeCell ref="A333:A334"/>
    <mergeCell ref="A340:A341"/>
    <mergeCell ref="A350:A351"/>
    <mergeCell ref="A364:A365"/>
    <mergeCell ref="A367:A368"/>
    <mergeCell ref="A380:A381"/>
    <mergeCell ref="A390:A391"/>
    <mergeCell ref="A395:A396"/>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pane ySplit="5" topLeftCell="A6" activePane="bottomLeft" state="frozen"/>
      <selection/>
      <selection pane="bottomLeft" activeCell="G7" sqref="G7"/>
    </sheetView>
  </sheetViews>
  <sheetFormatPr defaultColWidth="10" defaultRowHeight="13.5" outlineLevelCol="7"/>
  <cols>
    <col min="1" max="1" width="1.53333333333333" customWidth="1"/>
    <col min="2" max="4" width="6.15" customWidth="1"/>
    <col min="5" max="5" width="13.3333333333333" customWidth="1"/>
    <col min="6" max="6" width="41.025" customWidth="1"/>
    <col min="7" max="7" width="16.4083333333333" customWidth="1"/>
    <col min="8" max="8" width="1.53333333333333" customWidth="1"/>
    <col min="9" max="9" width="9.76666666666667" customWidth="1"/>
  </cols>
  <sheetData>
    <row r="1" ht="14.3" customHeight="1" spans="1:8">
      <c r="A1" s="160"/>
      <c r="B1" s="161"/>
      <c r="C1" s="161"/>
      <c r="D1" s="161"/>
      <c r="E1" s="185"/>
      <c r="F1" s="185"/>
      <c r="G1" s="178" t="s">
        <v>386</v>
      </c>
      <c r="H1" s="165"/>
    </row>
    <row r="2" ht="19.9" customHeight="1" spans="1:8">
      <c r="A2" s="160"/>
      <c r="B2" s="162" t="s">
        <v>387</v>
      </c>
      <c r="C2" s="162"/>
      <c r="D2" s="162"/>
      <c r="E2" s="162"/>
      <c r="F2" s="162"/>
      <c r="G2" s="162"/>
      <c r="H2" s="165" t="s">
        <v>2</v>
      </c>
    </row>
    <row r="3" ht="17.05" customHeight="1" spans="1:8">
      <c r="A3" s="163"/>
      <c r="B3" s="164" t="s">
        <v>4</v>
      </c>
      <c r="C3" s="164"/>
      <c r="D3" s="164"/>
      <c r="E3" s="164"/>
      <c r="F3" s="164"/>
      <c r="G3" s="179" t="s">
        <v>5</v>
      </c>
      <c r="H3" s="180"/>
    </row>
    <row r="4" ht="21.35" customHeight="1" spans="1:8">
      <c r="A4" s="167"/>
      <c r="B4" s="166" t="s">
        <v>100</v>
      </c>
      <c r="C4" s="166"/>
      <c r="D4" s="166"/>
      <c r="E4" s="166" t="s">
        <v>69</v>
      </c>
      <c r="F4" s="166" t="s">
        <v>70</v>
      </c>
      <c r="G4" s="166" t="s">
        <v>388</v>
      </c>
      <c r="H4" s="181"/>
    </row>
    <row r="5" ht="21.35" customHeight="1" spans="1:8">
      <c r="A5" s="167"/>
      <c r="B5" s="166" t="s">
        <v>101</v>
      </c>
      <c r="C5" s="166" t="s">
        <v>102</v>
      </c>
      <c r="D5" s="166" t="s">
        <v>103</v>
      </c>
      <c r="E5" s="166"/>
      <c r="F5" s="166"/>
      <c r="G5" s="166"/>
      <c r="H5" s="182"/>
    </row>
    <row r="6" ht="19.9" customHeight="1" spans="1:8">
      <c r="A6" s="168"/>
      <c r="B6" s="169"/>
      <c r="C6" s="169"/>
      <c r="D6" s="169"/>
      <c r="E6" s="169"/>
      <c r="F6" s="169" t="s">
        <v>71</v>
      </c>
      <c r="G6" s="170">
        <v>995.65</v>
      </c>
      <c r="H6" s="183"/>
    </row>
    <row r="7" ht="19.9" customHeight="1" spans="1:8">
      <c r="A7" s="167"/>
      <c r="B7" s="171"/>
      <c r="C7" s="171"/>
      <c r="D7" s="171"/>
      <c r="E7" s="171"/>
      <c r="F7" s="174" t="s">
        <v>22</v>
      </c>
      <c r="G7" s="173">
        <v>996.65</v>
      </c>
      <c r="H7" s="181"/>
    </row>
    <row r="8" ht="19.9" customHeight="1" spans="1:8">
      <c r="A8" s="167"/>
      <c r="B8" s="171"/>
      <c r="C8" s="171"/>
      <c r="D8" s="171"/>
      <c r="E8" s="171"/>
      <c r="F8" s="174" t="s">
        <v>89</v>
      </c>
      <c r="G8" s="173">
        <f>G9+G11+G17+G19</f>
        <v>261.69</v>
      </c>
      <c r="H8" s="181"/>
    </row>
    <row r="9" ht="19.9" customHeight="1" spans="1:8">
      <c r="A9" s="167"/>
      <c r="B9" s="171"/>
      <c r="C9" s="171"/>
      <c r="D9" s="171"/>
      <c r="E9" s="171"/>
      <c r="F9" s="174" t="s">
        <v>107</v>
      </c>
      <c r="G9" s="173">
        <v>35</v>
      </c>
      <c r="H9" s="182"/>
    </row>
    <row r="10" ht="19.9" customHeight="1" spans="1:8">
      <c r="A10" s="167"/>
      <c r="B10" s="171" t="s">
        <v>104</v>
      </c>
      <c r="C10" s="171" t="s">
        <v>105</v>
      </c>
      <c r="D10" s="171" t="s">
        <v>106</v>
      </c>
      <c r="E10" s="171" t="s">
        <v>88</v>
      </c>
      <c r="F10" s="174" t="s">
        <v>389</v>
      </c>
      <c r="G10" s="175">
        <v>35</v>
      </c>
      <c r="H10" s="182"/>
    </row>
    <row r="11" ht="19.9" customHeight="1" spans="2:8">
      <c r="B11" s="171"/>
      <c r="C11" s="171"/>
      <c r="D11" s="171"/>
      <c r="E11" s="171"/>
      <c r="F11" s="174" t="s">
        <v>111</v>
      </c>
      <c r="G11" s="173">
        <v>143.64</v>
      </c>
      <c r="H11" s="182"/>
    </row>
    <row r="12" ht="19.9" customHeight="1" spans="1:8">
      <c r="A12" s="167"/>
      <c r="B12" s="171" t="s">
        <v>104</v>
      </c>
      <c r="C12" s="171" t="s">
        <v>105</v>
      </c>
      <c r="D12" s="171" t="s">
        <v>110</v>
      </c>
      <c r="E12" s="171" t="s">
        <v>88</v>
      </c>
      <c r="F12" s="174" t="s">
        <v>390</v>
      </c>
      <c r="G12" s="175">
        <v>50</v>
      </c>
      <c r="H12" s="182"/>
    </row>
    <row r="13" ht="19.9" customHeight="1" spans="1:8">
      <c r="A13" s="167"/>
      <c r="B13" s="171" t="s">
        <v>104</v>
      </c>
      <c r="C13" s="171" t="s">
        <v>105</v>
      </c>
      <c r="D13" s="171" t="s">
        <v>110</v>
      </c>
      <c r="E13" s="171" t="s">
        <v>88</v>
      </c>
      <c r="F13" s="174" t="s">
        <v>391</v>
      </c>
      <c r="G13" s="175">
        <v>20</v>
      </c>
      <c r="H13" s="182"/>
    </row>
    <row r="14" ht="19.9" customHeight="1" spans="1:8">
      <c r="A14" s="167"/>
      <c r="B14" s="171" t="s">
        <v>104</v>
      </c>
      <c r="C14" s="171" t="s">
        <v>105</v>
      </c>
      <c r="D14" s="171" t="s">
        <v>110</v>
      </c>
      <c r="E14" s="171" t="s">
        <v>88</v>
      </c>
      <c r="F14" s="174" t="s">
        <v>392</v>
      </c>
      <c r="G14" s="175">
        <v>40</v>
      </c>
      <c r="H14" s="182"/>
    </row>
    <row r="15" ht="19.9" customHeight="1" spans="1:8">
      <c r="A15" s="167"/>
      <c r="B15" s="171" t="s">
        <v>104</v>
      </c>
      <c r="C15" s="171" t="s">
        <v>105</v>
      </c>
      <c r="D15" s="171" t="s">
        <v>110</v>
      </c>
      <c r="E15" s="171" t="s">
        <v>88</v>
      </c>
      <c r="F15" s="174" t="s">
        <v>393</v>
      </c>
      <c r="G15" s="175">
        <v>3.64</v>
      </c>
      <c r="H15" s="182"/>
    </row>
    <row r="16" ht="19.9" customHeight="1" spans="1:8">
      <c r="A16" s="167"/>
      <c r="B16" s="171" t="s">
        <v>104</v>
      </c>
      <c r="C16" s="171" t="s">
        <v>105</v>
      </c>
      <c r="D16" s="171" t="s">
        <v>110</v>
      </c>
      <c r="E16" s="171" t="s">
        <v>88</v>
      </c>
      <c r="F16" s="174" t="s">
        <v>394</v>
      </c>
      <c r="G16" s="175">
        <v>30</v>
      </c>
      <c r="H16" s="182"/>
    </row>
    <row r="17" ht="19.9" customHeight="1" spans="2:8">
      <c r="B17" s="171"/>
      <c r="C17" s="171"/>
      <c r="D17" s="171"/>
      <c r="E17" s="171"/>
      <c r="F17" s="174" t="s">
        <v>114</v>
      </c>
      <c r="G17" s="173">
        <v>60</v>
      </c>
      <c r="H17" s="182"/>
    </row>
    <row r="18" ht="19.9" customHeight="1" spans="1:8">
      <c r="A18" s="167"/>
      <c r="B18" s="171" t="s">
        <v>104</v>
      </c>
      <c r="C18" s="171" t="s">
        <v>110</v>
      </c>
      <c r="D18" s="171" t="s">
        <v>113</v>
      </c>
      <c r="E18" s="171" t="s">
        <v>88</v>
      </c>
      <c r="F18" s="174" t="s">
        <v>395</v>
      </c>
      <c r="G18" s="175">
        <v>60</v>
      </c>
      <c r="H18" s="182"/>
    </row>
    <row r="19" ht="19.9" customHeight="1" spans="2:8">
      <c r="B19" s="171"/>
      <c r="C19" s="171"/>
      <c r="D19" s="171"/>
      <c r="E19" s="171"/>
      <c r="F19" s="174" t="s">
        <v>121</v>
      </c>
      <c r="G19" s="173">
        <v>23.05</v>
      </c>
      <c r="H19" s="182"/>
    </row>
    <row r="20" ht="19.9" customHeight="1" spans="1:8">
      <c r="A20" s="167"/>
      <c r="B20" s="171" t="s">
        <v>104</v>
      </c>
      <c r="C20" s="171" t="s">
        <v>105</v>
      </c>
      <c r="D20" s="171" t="s">
        <v>120</v>
      </c>
      <c r="E20" s="171" t="s">
        <v>88</v>
      </c>
      <c r="F20" s="174" t="s">
        <v>396</v>
      </c>
      <c r="G20" s="175">
        <v>23.05</v>
      </c>
      <c r="H20" s="182"/>
    </row>
    <row r="21" ht="19.9" customHeight="1" spans="2:8">
      <c r="B21" s="171"/>
      <c r="C21" s="171"/>
      <c r="D21" s="171"/>
      <c r="E21" s="171"/>
      <c r="F21" s="174" t="s">
        <v>75</v>
      </c>
      <c r="G21" s="173">
        <v>41.04</v>
      </c>
      <c r="H21" s="181"/>
    </row>
    <row r="22" ht="19.9" customHeight="1" spans="1:8">
      <c r="A22" s="167"/>
      <c r="B22" s="171"/>
      <c r="C22" s="171"/>
      <c r="D22" s="171"/>
      <c r="E22" s="171"/>
      <c r="F22" s="174" t="s">
        <v>129</v>
      </c>
      <c r="G22" s="173">
        <f>60.64-19.6</f>
        <v>41.04</v>
      </c>
      <c r="H22" s="182"/>
    </row>
    <row r="23" ht="19.9" customHeight="1" spans="1:8">
      <c r="A23" s="167"/>
      <c r="B23" s="171" t="s">
        <v>104</v>
      </c>
      <c r="C23" s="171" t="s">
        <v>105</v>
      </c>
      <c r="D23" s="171" t="s">
        <v>128</v>
      </c>
      <c r="E23" s="171" t="s">
        <v>74</v>
      </c>
      <c r="F23" s="174" t="s">
        <v>397</v>
      </c>
      <c r="G23" s="175">
        <v>29.22</v>
      </c>
      <c r="H23" s="182"/>
    </row>
    <row r="24" ht="19.9" customHeight="1" spans="1:8">
      <c r="A24" s="167"/>
      <c r="B24" s="171" t="s">
        <v>104</v>
      </c>
      <c r="C24" s="171" t="s">
        <v>105</v>
      </c>
      <c r="D24" s="171" t="s">
        <v>128</v>
      </c>
      <c r="E24" s="171" t="s">
        <v>74</v>
      </c>
      <c r="F24" s="174" t="s">
        <v>398</v>
      </c>
      <c r="G24" s="175">
        <v>10</v>
      </c>
      <c r="H24" s="182"/>
    </row>
    <row r="25" ht="19.9" customHeight="1" spans="1:8">
      <c r="A25" s="167"/>
      <c r="B25" s="171" t="s">
        <v>104</v>
      </c>
      <c r="C25" s="171" t="s">
        <v>105</v>
      </c>
      <c r="D25" s="171" t="s">
        <v>128</v>
      </c>
      <c r="E25" s="171" t="s">
        <v>74</v>
      </c>
      <c r="F25" s="174" t="s">
        <v>399</v>
      </c>
      <c r="G25" s="175">
        <v>1.82</v>
      </c>
      <c r="H25" s="182"/>
    </row>
    <row r="26" ht="19.9" customHeight="1" spans="2:8">
      <c r="B26" s="171"/>
      <c r="C26" s="171"/>
      <c r="D26" s="171"/>
      <c r="E26" s="171"/>
      <c r="F26" s="174" t="s">
        <v>77</v>
      </c>
      <c r="G26" s="173">
        <f>54.94-18.9</f>
        <v>36.04</v>
      </c>
      <c r="H26" s="181"/>
    </row>
    <row r="27" ht="19.9" customHeight="1" spans="1:8">
      <c r="A27" s="167"/>
      <c r="B27" s="171"/>
      <c r="C27" s="171"/>
      <c r="D27" s="171"/>
      <c r="E27" s="171"/>
      <c r="F27" s="174" t="s">
        <v>133</v>
      </c>
      <c r="G27" s="173">
        <f>54.94-18.9</f>
        <v>36.04</v>
      </c>
      <c r="H27" s="182"/>
    </row>
    <row r="28" ht="19.9" customHeight="1" spans="1:8">
      <c r="A28" s="167"/>
      <c r="B28" s="171" t="s">
        <v>104</v>
      </c>
      <c r="C28" s="171" t="s">
        <v>105</v>
      </c>
      <c r="D28" s="171" t="s">
        <v>113</v>
      </c>
      <c r="E28" s="171" t="s">
        <v>76</v>
      </c>
      <c r="F28" s="174" t="s">
        <v>400</v>
      </c>
      <c r="G28" s="175">
        <v>10</v>
      </c>
      <c r="H28" s="182"/>
    </row>
    <row r="29" ht="19.9" customHeight="1" spans="1:8">
      <c r="A29" s="167"/>
      <c r="B29" s="171" t="s">
        <v>104</v>
      </c>
      <c r="C29" s="171" t="s">
        <v>105</v>
      </c>
      <c r="D29" s="171" t="s">
        <v>113</v>
      </c>
      <c r="E29" s="171" t="s">
        <v>76</v>
      </c>
      <c r="F29" s="174" t="s">
        <v>401</v>
      </c>
      <c r="G29" s="175">
        <v>22.4</v>
      </c>
      <c r="H29" s="182"/>
    </row>
    <row r="30" ht="19.9" customHeight="1" spans="1:8">
      <c r="A30" s="167"/>
      <c r="B30" s="171" t="s">
        <v>104</v>
      </c>
      <c r="C30" s="171" t="s">
        <v>105</v>
      </c>
      <c r="D30" s="171" t="s">
        <v>113</v>
      </c>
      <c r="E30" s="171" t="s">
        <v>76</v>
      </c>
      <c r="F30" s="174" t="s">
        <v>402</v>
      </c>
      <c r="G30" s="175">
        <v>3.64</v>
      </c>
      <c r="H30" s="182"/>
    </row>
    <row r="31" ht="19.9" customHeight="1" spans="2:8">
      <c r="B31" s="171"/>
      <c r="C31" s="171"/>
      <c r="D31" s="171"/>
      <c r="E31" s="171"/>
      <c r="F31" s="174" t="s">
        <v>73</v>
      </c>
      <c r="G31" s="173">
        <f>284.42-12.6</f>
        <v>271.82</v>
      </c>
      <c r="H31" s="181"/>
    </row>
    <row r="32" ht="19.9" customHeight="1" spans="1:8">
      <c r="A32" s="167"/>
      <c r="B32" s="171"/>
      <c r="C32" s="171"/>
      <c r="D32" s="171"/>
      <c r="E32" s="171"/>
      <c r="F32" s="174" t="s">
        <v>111</v>
      </c>
      <c r="G32" s="173">
        <v>271.82</v>
      </c>
      <c r="H32" s="182"/>
    </row>
    <row r="33" ht="19.9" customHeight="1" spans="1:8">
      <c r="A33" s="167"/>
      <c r="B33" s="171" t="s">
        <v>104</v>
      </c>
      <c r="C33" s="171" t="s">
        <v>110</v>
      </c>
      <c r="D33" s="171" t="s">
        <v>110</v>
      </c>
      <c r="E33" s="171" t="s">
        <v>72</v>
      </c>
      <c r="F33" s="174" t="s">
        <v>403</v>
      </c>
      <c r="G33" s="175">
        <v>2</v>
      </c>
      <c r="H33" s="182"/>
    </row>
    <row r="34" ht="19.9" customHeight="1" spans="1:8">
      <c r="A34" s="167"/>
      <c r="B34" s="171" t="s">
        <v>104</v>
      </c>
      <c r="C34" s="171" t="s">
        <v>110</v>
      </c>
      <c r="D34" s="171" t="s">
        <v>110</v>
      </c>
      <c r="E34" s="171" t="s">
        <v>72</v>
      </c>
      <c r="F34" s="174" t="s">
        <v>404</v>
      </c>
      <c r="G34" s="175">
        <v>34</v>
      </c>
      <c r="H34" s="182"/>
    </row>
    <row r="35" ht="19.9" customHeight="1" spans="1:8">
      <c r="A35" s="167"/>
      <c r="B35" s="171" t="s">
        <v>104</v>
      </c>
      <c r="C35" s="171" t="s">
        <v>110</v>
      </c>
      <c r="D35" s="171" t="s">
        <v>110</v>
      </c>
      <c r="E35" s="171" t="s">
        <v>72</v>
      </c>
      <c r="F35" s="174" t="s">
        <v>405</v>
      </c>
      <c r="G35" s="175">
        <v>165</v>
      </c>
      <c r="H35" s="182"/>
    </row>
    <row r="36" ht="19.9" customHeight="1" spans="1:8">
      <c r="A36" s="167"/>
      <c r="B36" s="171" t="s">
        <v>104</v>
      </c>
      <c r="C36" s="171" t="s">
        <v>110</v>
      </c>
      <c r="D36" s="171" t="s">
        <v>110</v>
      </c>
      <c r="E36" s="171" t="s">
        <v>72</v>
      </c>
      <c r="F36" s="174" t="s">
        <v>406</v>
      </c>
      <c r="G36" s="175">
        <v>1.82</v>
      </c>
      <c r="H36" s="182"/>
    </row>
    <row r="37" ht="19.9" customHeight="1" spans="1:8">
      <c r="A37" s="167"/>
      <c r="B37" s="171" t="s">
        <v>104</v>
      </c>
      <c r="C37" s="171" t="s">
        <v>110</v>
      </c>
      <c r="D37" s="171" t="s">
        <v>110</v>
      </c>
      <c r="E37" s="171" t="s">
        <v>72</v>
      </c>
      <c r="F37" s="174" t="s">
        <v>407</v>
      </c>
      <c r="G37" s="175">
        <v>12.18</v>
      </c>
      <c r="H37" s="182"/>
    </row>
    <row r="38" ht="19.9" customHeight="1" spans="1:8">
      <c r="A38" s="167"/>
      <c r="B38" s="171" t="s">
        <v>104</v>
      </c>
      <c r="C38" s="171" t="s">
        <v>110</v>
      </c>
      <c r="D38" s="171" t="s">
        <v>110</v>
      </c>
      <c r="E38" s="171" t="s">
        <v>72</v>
      </c>
      <c r="F38" s="174" t="s">
        <v>408</v>
      </c>
      <c r="G38" s="175">
        <v>3.82</v>
      </c>
      <c r="H38" s="182"/>
    </row>
    <row r="39" ht="19.9" customHeight="1" spans="1:8">
      <c r="A39" s="167"/>
      <c r="B39" s="171" t="s">
        <v>104</v>
      </c>
      <c r="C39" s="171" t="s">
        <v>110</v>
      </c>
      <c r="D39" s="171" t="s">
        <v>110</v>
      </c>
      <c r="E39" s="171" t="s">
        <v>72</v>
      </c>
      <c r="F39" s="174" t="s">
        <v>409</v>
      </c>
      <c r="G39" s="175">
        <v>53</v>
      </c>
      <c r="H39" s="182"/>
    </row>
    <row r="40" ht="19.9" customHeight="1" spans="2:8">
      <c r="B40" s="171"/>
      <c r="C40" s="171"/>
      <c r="D40" s="171"/>
      <c r="E40" s="171"/>
      <c r="F40" s="174" t="s">
        <v>87</v>
      </c>
      <c r="G40" s="173">
        <f>11.72-4.2</f>
        <v>7.52</v>
      </c>
      <c r="H40" s="181"/>
    </row>
    <row r="41" ht="19.9" customHeight="1" spans="1:8">
      <c r="A41" s="167"/>
      <c r="B41" s="171"/>
      <c r="C41" s="171"/>
      <c r="D41" s="171"/>
      <c r="E41" s="171"/>
      <c r="F41" s="174" t="s">
        <v>134</v>
      </c>
      <c r="G41" s="173">
        <f>11.72-4.2</f>
        <v>7.52</v>
      </c>
      <c r="H41" s="182"/>
    </row>
    <row r="42" ht="19.9" customHeight="1" spans="1:8">
      <c r="A42" s="167"/>
      <c r="B42" s="171" t="s">
        <v>104</v>
      </c>
      <c r="C42" s="171" t="s">
        <v>105</v>
      </c>
      <c r="D42" s="171" t="s">
        <v>125</v>
      </c>
      <c r="E42" s="171" t="s">
        <v>86</v>
      </c>
      <c r="F42" s="174" t="s">
        <v>410</v>
      </c>
      <c r="G42" s="175">
        <v>7.52</v>
      </c>
      <c r="H42" s="182"/>
    </row>
    <row r="43" ht="19.9" customHeight="1" spans="2:8">
      <c r="B43" s="171"/>
      <c r="C43" s="171"/>
      <c r="D43" s="171"/>
      <c r="E43" s="171"/>
      <c r="F43" s="174" t="s">
        <v>81</v>
      </c>
      <c r="G43" s="173">
        <f>31.39-9.8</f>
        <v>21.59</v>
      </c>
      <c r="H43" s="181"/>
    </row>
    <row r="44" ht="19.9" customHeight="1" spans="1:8">
      <c r="A44" s="167"/>
      <c r="B44" s="171"/>
      <c r="C44" s="171"/>
      <c r="D44" s="171"/>
      <c r="E44" s="171"/>
      <c r="F44" s="174" t="s">
        <v>132</v>
      </c>
      <c r="G44" s="173">
        <f>26.8-9.8</f>
        <v>17</v>
      </c>
      <c r="H44" s="182"/>
    </row>
    <row r="45" ht="19.9" customHeight="1" spans="1:8">
      <c r="A45" s="167"/>
      <c r="B45" s="171" t="s">
        <v>104</v>
      </c>
      <c r="C45" s="171" t="s">
        <v>110</v>
      </c>
      <c r="D45" s="171" t="s">
        <v>118</v>
      </c>
      <c r="E45" s="171" t="s">
        <v>80</v>
      </c>
      <c r="F45" s="174" t="s">
        <v>411</v>
      </c>
      <c r="G45" s="175">
        <v>14</v>
      </c>
      <c r="H45" s="182"/>
    </row>
    <row r="46" ht="19.9" customHeight="1" spans="1:8">
      <c r="A46" s="167"/>
      <c r="B46" s="171" t="s">
        <v>104</v>
      </c>
      <c r="C46" s="171" t="s">
        <v>110</v>
      </c>
      <c r="D46" s="171" t="s">
        <v>118</v>
      </c>
      <c r="E46" s="171" t="s">
        <v>80</v>
      </c>
      <c r="F46" s="174" t="s">
        <v>412</v>
      </c>
      <c r="G46" s="175">
        <v>3</v>
      </c>
      <c r="H46" s="182"/>
    </row>
    <row r="47" ht="19.9" customHeight="1" spans="2:8">
      <c r="B47" s="171"/>
      <c r="C47" s="171"/>
      <c r="D47" s="171"/>
      <c r="E47" s="171"/>
      <c r="F47" s="174" t="s">
        <v>134</v>
      </c>
      <c r="G47" s="173">
        <v>4.59</v>
      </c>
      <c r="H47" s="182"/>
    </row>
    <row r="48" ht="19.9" customHeight="1" spans="1:8">
      <c r="A48" s="167"/>
      <c r="B48" s="171" t="s">
        <v>104</v>
      </c>
      <c r="C48" s="171" t="s">
        <v>105</v>
      </c>
      <c r="D48" s="171" t="s">
        <v>125</v>
      </c>
      <c r="E48" s="171" t="s">
        <v>80</v>
      </c>
      <c r="F48" s="174" t="s">
        <v>413</v>
      </c>
      <c r="G48" s="175">
        <v>4.59</v>
      </c>
      <c r="H48" s="182"/>
    </row>
    <row r="49" ht="19.9" customHeight="1" spans="2:8">
      <c r="B49" s="171"/>
      <c r="C49" s="171"/>
      <c r="D49" s="171"/>
      <c r="E49" s="171"/>
      <c r="F49" s="174" t="s">
        <v>91</v>
      </c>
      <c r="G49" s="173">
        <f>84.22-28</f>
        <v>56.22</v>
      </c>
      <c r="H49" s="181"/>
    </row>
    <row r="50" ht="19.9" customHeight="1" spans="1:8">
      <c r="A50" s="167"/>
      <c r="B50" s="171"/>
      <c r="C50" s="171"/>
      <c r="D50" s="171"/>
      <c r="E50" s="171"/>
      <c r="F50" s="174" t="s">
        <v>107</v>
      </c>
      <c r="G50" s="173">
        <f>84.22-28</f>
        <v>56.22</v>
      </c>
      <c r="H50" s="182"/>
    </row>
    <row r="51" ht="19.9" customHeight="1" spans="1:8">
      <c r="A51" s="167"/>
      <c r="B51" s="171" t="s">
        <v>104</v>
      </c>
      <c r="C51" s="171" t="s">
        <v>105</v>
      </c>
      <c r="D51" s="171" t="s">
        <v>106</v>
      </c>
      <c r="E51" s="171" t="s">
        <v>90</v>
      </c>
      <c r="F51" s="174" t="s">
        <v>414</v>
      </c>
      <c r="G51" s="175">
        <v>42.58</v>
      </c>
      <c r="H51" s="182"/>
    </row>
    <row r="52" ht="19.9" customHeight="1" spans="1:8">
      <c r="A52" s="167"/>
      <c r="B52" s="171" t="s">
        <v>104</v>
      </c>
      <c r="C52" s="171" t="s">
        <v>105</v>
      </c>
      <c r="D52" s="171" t="s">
        <v>106</v>
      </c>
      <c r="E52" s="171" t="s">
        <v>90</v>
      </c>
      <c r="F52" s="174" t="s">
        <v>415</v>
      </c>
      <c r="G52" s="175">
        <v>10</v>
      </c>
      <c r="H52" s="182"/>
    </row>
    <row r="53" ht="19.9" customHeight="1" spans="1:8">
      <c r="A53" s="167"/>
      <c r="B53" s="171" t="s">
        <v>104</v>
      </c>
      <c r="C53" s="171" t="s">
        <v>105</v>
      </c>
      <c r="D53" s="171" t="s">
        <v>106</v>
      </c>
      <c r="E53" s="171" t="s">
        <v>90</v>
      </c>
      <c r="F53" s="174" t="s">
        <v>416</v>
      </c>
      <c r="G53" s="175">
        <v>3.64</v>
      </c>
      <c r="H53" s="182"/>
    </row>
    <row r="54" ht="19.9" customHeight="1" spans="2:8">
      <c r="B54" s="171"/>
      <c r="C54" s="171"/>
      <c r="D54" s="171"/>
      <c r="E54" s="171"/>
      <c r="F54" s="174" t="s">
        <v>83</v>
      </c>
      <c r="G54" s="173">
        <v>10</v>
      </c>
      <c r="H54" s="181"/>
    </row>
    <row r="55" ht="19.9" customHeight="1" spans="1:8">
      <c r="A55" s="167"/>
      <c r="B55" s="171"/>
      <c r="C55" s="171"/>
      <c r="D55" s="171"/>
      <c r="E55" s="171"/>
      <c r="F55" s="174" t="s">
        <v>135</v>
      </c>
      <c r="G55" s="173">
        <v>10</v>
      </c>
      <c r="H55" s="182"/>
    </row>
    <row r="56" ht="19.9" customHeight="1" spans="1:8">
      <c r="A56" s="167"/>
      <c r="B56" s="171" t="s">
        <v>104</v>
      </c>
      <c r="C56" s="171" t="s">
        <v>105</v>
      </c>
      <c r="D56" s="171" t="s">
        <v>118</v>
      </c>
      <c r="E56" s="171" t="s">
        <v>82</v>
      </c>
      <c r="F56" s="174" t="s">
        <v>417</v>
      </c>
      <c r="G56" s="175">
        <v>10</v>
      </c>
      <c r="H56" s="182"/>
    </row>
    <row r="57" ht="19.9" customHeight="1" spans="2:8">
      <c r="B57" s="171"/>
      <c r="C57" s="171"/>
      <c r="D57" s="171"/>
      <c r="E57" s="171"/>
      <c r="F57" s="174" t="s">
        <v>93</v>
      </c>
      <c r="G57" s="173">
        <f>280.12-11.9</f>
        <v>268.22</v>
      </c>
      <c r="H57" s="181"/>
    </row>
    <row r="58" ht="19.9" customHeight="1" spans="1:8">
      <c r="A58" s="167"/>
      <c r="B58" s="171"/>
      <c r="C58" s="171"/>
      <c r="D58" s="171"/>
      <c r="E58" s="171"/>
      <c r="F58" s="174" t="s">
        <v>132</v>
      </c>
      <c r="G58" s="173">
        <f>280.12-11.9</f>
        <v>268.22</v>
      </c>
      <c r="H58" s="182"/>
    </row>
    <row r="59" ht="19.9" customHeight="1" spans="1:8">
      <c r="A59" s="167"/>
      <c r="B59" s="171" t="s">
        <v>104</v>
      </c>
      <c r="C59" s="171" t="s">
        <v>110</v>
      </c>
      <c r="D59" s="171" t="s">
        <v>118</v>
      </c>
      <c r="E59" s="171" t="s">
        <v>92</v>
      </c>
      <c r="F59" s="174" t="s">
        <v>418</v>
      </c>
      <c r="G59" s="175">
        <v>1.82</v>
      </c>
      <c r="H59" s="182"/>
    </row>
    <row r="60" ht="19.9" customHeight="1" spans="1:8">
      <c r="A60" s="167"/>
      <c r="B60" s="171" t="s">
        <v>104</v>
      </c>
      <c r="C60" s="171" t="s">
        <v>110</v>
      </c>
      <c r="D60" s="171" t="s">
        <v>118</v>
      </c>
      <c r="E60" s="171" t="s">
        <v>92</v>
      </c>
      <c r="F60" s="174" t="s">
        <v>419</v>
      </c>
      <c r="G60" s="175">
        <v>130</v>
      </c>
      <c r="H60" s="182"/>
    </row>
    <row r="61" ht="19.9" customHeight="1" spans="1:8">
      <c r="A61" s="167"/>
      <c r="B61" s="171" t="s">
        <v>104</v>
      </c>
      <c r="C61" s="171" t="s">
        <v>110</v>
      </c>
      <c r="D61" s="171" t="s">
        <v>118</v>
      </c>
      <c r="E61" s="171" t="s">
        <v>92</v>
      </c>
      <c r="F61" s="174" t="s">
        <v>420</v>
      </c>
      <c r="G61" s="175">
        <v>36.4</v>
      </c>
      <c r="H61" s="182"/>
    </row>
    <row r="62" ht="19.9" customHeight="1" spans="1:8">
      <c r="A62" s="167"/>
      <c r="B62" s="171" t="s">
        <v>104</v>
      </c>
      <c r="C62" s="171" t="s">
        <v>110</v>
      </c>
      <c r="D62" s="171" t="s">
        <v>118</v>
      </c>
      <c r="E62" s="171" t="s">
        <v>92</v>
      </c>
      <c r="F62" s="174" t="s">
        <v>421</v>
      </c>
      <c r="G62" s="175">
        <v>45</v>
      </c>
      <c r="H62" s="182"/>
    </row>
    <row r="63" ht="19.9" customHeight="1" spans="1:8">
      <c r="A63" s="167"/>
      <c r="B63" s="171" t="s">
        <v>104</v>
      </c>
      <c r="C63" s="171" t="s">
        <v>110</v>
      </c>
      <c r="D63" s="171" t="s">
        <v>118</v>
      </c>
      <c r="E63" s="171" t="s">
        <v>92</v>
      </c>
      <c r="F63" s="174" t="s">
        <v>422</v>
      </c>
      <c r="G63" s="175">
        <v>55</v>
      </c>
      <c r="H63" s="182"/>
    </row>
    <row r="64" ht="19.9" customHeight="1" spans="2:8">
      <c r="B64" s="171"/>
      <c r="C64" s="171"/>
      <c r="D64" s="171"/>
      <c r="E64" s="171"/>
      <c r="F64" s="174" t="s">
        <v>85</v>
      </c>
      <c r="G64" s="173">
        <f>20.26-14.7</f>
        <v>5.56</v>
      </c>
      <c r="H64" s="181"/>
    </row>
    <row r="65" ht="19.9" customHeight="1" spans="1:8">
      <c r="A65" s="167"/>
      <c r="B65" s="171"/>
      <c r="C65" s="171"/>
      <c r="D65" s="171"/>
      <c r="E65" s="171"/>
      <c r="F65" s="174" t="s">
        <v>134</v>
      </c>
      <c r="G65" s="173">
        <v>5.56</v>
      </c>
      <c r="H65" s="182"/>
    </row>
    <row r="66" ht="19.9" customHeight="1" spans="1:8">
      <c r="A66" s="167"/>
      <c r="B66" s="171" t="s">
        <v>104</v>
      </c>
      <c r="C66" s="171" t="s">
        <v>105</v>
      </c>
      <c r="D66" s="171" t="s">
        <v>125</v>
      </c>
      <c r="E66" s="171" t="s">
        <v>84</v>
      </c>
      <c r="F66" s="174" t="s">
        <v>423</v>
      </c>
      <c r="G66" s="175">
        <v>5.56</v>
      </c>
      <c r="H66" s="182"/>
    </row>
    <row r="67" ht="19.9" customHeight="1" spans="2:8">
      <c r="B67" s="171"/>
      <c r="C67" s="171"/>
      <c r="D67" s="171"/>
      <c r="E67" s="171"/>
      <c r="F67" s="174" t="s">
        <v>79</v>
      </c>
      <c r="G67" s="173">
        <f>20.85-4.9</f>
        <v>15.95</v>
      </c>
      <c r="H67" s="181"/>
    </row>
    <row r="68" ht="19.9" customHeight="1" spans="1:8">
      <c r="A68" s="167"/>
      <c r="B68" s="171"/>
      <c r="C68" s="171"/>
      <c r="D68" s="171"/>
      <c r="E68" s="171"/>
      <c r="F68" s="174" t="s">
        <v>138</v>
      </c>
      <c r="G68" s="173">
        <f>20.85-4.9</f>
        <v>15.95</v>
      </c>
      <c r="H68" s="182"/>
    </row>
    <row r="69" ht="19.9" customHeight="1" spans="1:8">
      <c r="A69" s="167"/>
      <c r="B69" s="171" t="s">
        <v>104</v>
      </c>
      <c r="C69" s="171" t="s">
        <v>136</v>
      </c>
      <c r="D69" s="171" t="s">
        <v>137</v>
      </c>
      <c r="E69" s="171" t="s">
        <v>78</v>
      </c>
      <c r="F69" s="174" t="s">
        <v>424</v>
      </c>
      <c r="G69" s="175">
        <v>15.95</v>
      </c>
      <c r="H69" s="182"/>
    </row>
    <row r="70" ht="8.5" customHeight="1" spans="1:8">
      <c r="A70" s="176"/>
      <c r="B70" s="177"/>
      <c r="C70" s="177"/>
      <c r="D70" s="177"/>
      <c r="E70" s="177"/>
      <c r="F70" s="176"/>
      <c r="G70" s="176"/>
      <c r="H70" s="184"/>
    </row>
  </sheetData>
  <mergeCells count="14">
    <mergeCell ref="B1:D1"/>
    <mergeCell ref="B2:G2"/>
    <mergeCell ref="B3:F3"/>
    <mergeCell ref="B4:D4"/>
    <mergeCell ref="A12:A16"/>
    <mergeCell ref="A23:A25"/>
    <mergeCell ref="A28:A30"/>
    <mergeCell ref="A33:A39"/>
    <mergeCell ref="A45:A46"/>
    <mergeCell ref="A51:A53"/>
    <mergeCell ref="A59:A63"/>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13</vt:lpstr>
      <vt:lpstr>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土匪唱情歌</cp:lastModifiedBy>
  <dcterms:created xsi:type="dcterms:W3CDTF">2023-01-31T03:26:00Z</dcterms:created>
  <dcterms:modified xsi:type="dcterms:W3CDTF">2023-02-06T02:18:27Z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C46F77CE80D241E290443C6777D84680</vt:lpwstr>
  </property>
</Properties>
</file>